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ie.corp\dfs\ИЭСБК_ИД\Общие папки\СТА\Лысенко В.В\Рабочий компьютер\АИИСКУЭ\Вннедрение 522-ФЗ\Договор на обслуживание ИСУ\2025 год\Комплект для конкурса\Приложения к проекту договора\"/>
    </mc:Choice>
  </mc:AlternateContent>
  <xr:revisionPtr revIDLastSave="0" documentId="13_ncr:1_{326D97BD-729D-4D09-A496-B30314F520EB}" xr6:coauthVersionLast="47" xr6:coauthVersionMax="47" xr10:uidLastSave="{00000000-0000-0000-0000-000000000000}"/>
  <bookViews>
    <workbookView xWindow="-120" yWindow="-120" windowWidth="29040" windowHeight="15840" firstSheet="3" activeTab="3" xr2:uid="{00000000-000D-0000-FFFF-FFFF00000000}"/>
  </bookViews>
  <sheets>
    <sheet name="Приложение 3 График" sheetId="3" state="hidden" r:id="rId1"/>
    <sheet name="Лист1" sheetId="6" state="hidden" r:id="rId2"/>
    <sheet name="Лист2" sheetId="8" r:id="rId3"/>
    <sheet name="Расчет услуги за месяц" sheetId="10" r:id="rId4"/>
  </sheets>
  <definedNames>
    <definedName name="_xlnm.Print_Area" localSheetId="0">'Приложение 3 График'!$A$1:$O$18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0" i="10" l="1"/>
  <c r="B24" i="10"/>
  <c r="B27" i="10"/>
  <c r="B20" i="10"/>
  <c r="B18" i="10"/>
  <c r="B17" i="10"/>
  <c r="B14" i="10"/>
  <c r="B11" i="10"/>
  <c r="B8" i="10"/>
  <c r="B31" i="10" s="1"/>
  <c r="C19" i="8" l="1"/>
  <c r="D19" i="8"/>
  <c r="E19" i="8"/>
  <c r="F19" i="8"/>
  <c r="G19" i="8"/>
  <c r="H19" i="8"/>
  <c r="I19" i="8"/>
  <c r="J19" i="8"/>
  <c r="K19" i="8"/>
  <c r="L19" i="8"/>
  <c r="M19" i="8"/>
  <c r="B19" i="8"/>
  <c r="B15" i="8"/>
  <c r="B16" i="8" s="1"/>
  <c r="B18" i="8"/>
  <c r="C7" i="8"/>
  <c r="C10" i="8" s="1"/>
  <c r="D7" i="8"/>
  <c r="D10" i="8" s="1"/>
  <c r="E7" i="8"/>
  <c r="F7" i="8"/>
  <c r="G7" i="8"/>
  <c r="H7" i="8"/>
  <c r="I7" i="8"/>
  <c r="I10" i="8" s="1"/>
  <c r="J7" i="8"/>
  <c r="K7" i="8"/>
  <c r="L7" i="8"/>
  <c r="M7" i="8"/>
  <c r="B7" i="8"/>
  <c r="B10" i="8" s="1"/>
  <c r="C18" i="8" l="1"/>
  <c r="D18" i="8"/>
  <c r="E18" i="8"/>
  <c r="F18" i="8"/>
  <c r="G18" i="8"/>
  <c r="H18" i="8"/>
  <c r="I18" i="8"/>
  <c r="J18" i="8"/>
  <c r="K18" i="8"/>
  <c r="L18" i="8"/>
  <c r="M18" i="8"/>
  <c r="C15" i="8"/>
  <c r="C16" i="8" s="1"/>
  <c r="D15" i="8"/>
  <c r="E15" i="8"/>
  <c r="F15" i="8"/>
  <c r="G15" i="8"/>
  <c r="H15" i="8"/>
  <c r="I15" i="8"/>
  <c r="J15" i="8"/>
  <c r="K15" i="8"/>
  <c r="L15" i="8"/>
  <c r="M15" i="8"/>
  <c r="C12" i="8"/>
  <c r="D12" i="8" s="1"/>
  <c r="E12" i="8" s="1"/>
  <c r="F12" i="8" s="1"/>
  <c r="G12" i="8" s="1"/>
  <c r="H12" i="8" s="1"/>
  <c r="I12" i="8" s="1"/>
  <c r="J12" i="8" s="1"/>
  <c r="K12" i="8" s="1"/>
  <c r="L12" i="8" s="1"/>
  <c r="M12" i="8" s="1"/>
  <c r="C11" i="8"/>
  <c r="D11" i="8" s="1"/>
  <c r="B13" i="8"/>
  <c r="J10" i="8"/>
  <c r="K10" i="8"/>
  <c r="L10" i="8"/>
  <c r="M10" i="8"/>
  <c r="H10" i="8"/>
  <c r="G10" i="8"/>
  <c r="F10" i="8"/>
  <c r="E10" i="8"/>
  <c r="N15" i="8" l="1"/>
  <c r="N10" i="8"/>
  <c r="E11" i="8"/>
  <c r="D13" i="8"/>
  <c r="C13" i="8"/>
  <c r="F11" i="8" l="1"/>
  <c r="E13" i="8"/>
  <c r="B5" i="8"/>
  <c r="B22" i="8" s="1"/>
  <c r="G11" i="8" l="1"/>
  <c r="F13" i="8"/>
  <c r="D16" i="8"/>
  <c r="E16" i="8"/>
  <c r="F16" i="8"/>
  <c r="G16" i="8"/>
  <c r="H16" i="8"/>
  <c r="I16" i="8"/>
  <c r="J16" i="8"/>
  <c r="K16" i="8"/>
  <c r="L16" i="8"/>
  <c r="M16" i="8"/>
  <c r="H11" i="8" l="1"/>
  <c r="G13" i="8"/>
  <c r="N16" i="8"/>
  <c r="C5" i="8"/>
  <c r="C22" i="8" s="1"/>
  <c r="D5" i="8"/>
  <c r="D22" i="8" s="1"/>
  <c r="E5" i="8"/>
  <c r="E22" i="8" s="1"/>
  <c r="F5" i="8"/>
  <c r="F22" i="8" s="1"/>
  <c r="G5" i="8"/>
  <c r="G22" i="8" s="1"/>
  <c r="H5" i="8"/>
  <c r="H22" i="8" s="1"/>
  <c r="I5" i="8"/>
  <c r="I22" i="8" s="1"/>
  <c r="J5" i="8"/>
  <c r="J22" i="8" s="1"/>
  <c r="K5" i="8"/>
  <c r="K22" i="8" s="1"/>
  <c r="L5" i="8"/>
  <c r="L22" i="8" s="1"/>
  <c r="M5" i="8"/>
  <c r="M22" i="8" s="1"/>
  <c r="N5" i="8" l="1"/>
  <c r="I11" i="8"/>
  <c r="H13" i="8"/>
  <c r="N18" i="8"/>
  <c r="J11" i="8" l="1"/>
  <c r="I13" i="8"/>
  <c r="B24" i="8"/>
  <c r="K11" i="8" l="1"/>
  <c r="J13" i="8"/>
  <c r="N22" i="8"/>
  <c r="C24" i="8"/>
  <c r="D24" i="8"/>
  <c r="E24" i="8"/>
  <c r="F24" i="8"/>
  <c r="G24" i="8"/>
  <c r="H24" i="8"/>
  <c r="I24" i="8"/>
  <c r="L11" i="8" l="1"/>
  <c r="K13" i="8"/>
  <c r="J24" i="8"/>
  <c r="K24" i="8"/>
  <c r="M11" i="8" l="1"/>
  <c r="M13" i="8" s="1"/>
  <c r="M24" i="8" s="1"/>
  <c r="L13" i="8"/>
  <c r="L24" i="8" s="1"/>
  <c r="E15" i="6"/>
  <c r="N24" i="8" l="1"/>
  <c r="N13" i="8"/>
  <c r="D16" i="6"/>
  <c r="C14" i="6" l="1"/>
  <c r="C19" i="6" l="1"/>
  <c r="D19" i="6"/>
  <c r="F19" i="6"/>
  <c r="E19" i="6"/>
  <c r="I5" i="6"/>
  <c r="I6" i="6"/>
  <c r="I7" i="6"/>
  <c r="I8" i="6"/>
  <c r="I4" i="6"/>
  <c r="C9" i="6"/>
</calcChain>
</file>

<file path=xl/sharedStrings.xml><?xml version="1.0" encoding="utf-8"?>
<sst xmlns="http://schemas.openxmlformats.org/spreadsheetml/2006/main" count="147" uniqueCount="113">
  <si>
    <t>ДЗО</t>
  </si>
  <si>
    <t>Сторонние</t>
  </si>
  <si>
    <t>Предоставление информации:</t>
  </si>
  <si>
    <t>Представитель информации</t>
  </si>
  <si>
    <t>Получатель информации</t>
  </si>
  <si>
    <t>Руководитель ПЭГ Боярова В.А.</t>
  </si>
  <si>
    <t>Управление по работе с ДЗО</t>
  </si>
  <si>
    <t>Приложение 3</t>
  </si>
  <si>
    <t xml:space="preserve"> ПТГ </t>
  </si>
  <si>
    <t>Руководители всех структурных подразделений, структурные единицы</t>
  </si>
  <si>
    <t>Инспектор по контролю за исполнением поручений Иванова Н.А.</t>
  </si>
  <si>
    <t>Сроки представления информации по формированию Бизнес-плана  на 2017 год</t>
  </si>
  <si>
    <t xml:space="preserve">по ожидаемой выручке по договорам ПАО «Иркусткэнегро» в разрезе филиалов и ДЗО, а также от сторонних заказчиков за 2017 год с помесячной разбивкой </t>
  </si>
  <si>
    <t xml:space="preserve">по выручке по договорам ПАО «Иркусткэнегро» в разрезе филиалов и ДЗО, а также от сторонних заказчиков на 2018 год с помесячной разбивкой </t>
  </si>
  <si>
    <t>по  выручке Общества в разрезе филиалов и ДЗО, а также от сторонних заказчиков  на 2018 год с помесячной разбивкой</t>
  </si>
  <si>
    <t>консолидированную выручку и затраты в формах Приложения 1 по договорам за  2017 год с помесячной разбивкой на 2 полугодие</t>
  </si>
  <si>
    <t xml:space="preserve">планируемые затраты по подготовке кадров на 2018 г. </t>
  </si>
  <si>
    <t>планируемые затраты по подготовке кадров на 2018 г. по Обществу</t>
  </si>
  <si>
    <t>использование соц. Программы</t>
  </si>
  <si>
    <t xml:space="preserve">планируемые затраты на отдых и оздоровление в соответствии с СТП "О предоставлении льгот при предоставлении путевок работникам ЗАО "ИРМЕТ" на 2018 г. </t>
  </si>
  <si>
    <t>ожидаемые основанные показатели общества за 2017 год</t>
  </si>
  <si>
    <t>ожидаемое исполнение бюджета за 2017 год</t>
  </si>
  <si>
    <t>бюджет на 2018 год</t>
  </si>
  <si>
    <t>планируемые затраты на 2018 г. в соответствии с Альбомом форм</t>
  </si>
  <si>
    <t>консолидированную выручку и затраты в формах Приложения №2 по договорам на  2018 год с помесячной разбивкой</t>
  </si>
  <si>
    <t xml:space="preserve">Директор                      Шатнев С.Г. </t>
  </si>
  <si>
    <t>все формы в соответствие с Альбомом форм кроме Баланса и Оборотного капитала за 2017год</t>
  </si>
  <si>
    <t>все формы в соответствие с Альбомом форм кроме Баланса и Оборотного капитала на 2018год</t>
  </si>
  <si>
    <t>формы по Балансу и Оборотному капиталу на 2018год</t>
  </si>
  <si>
    <t>Руководители структурных подразделений (ТТС, СУЭЭ, СЭС, СЦ, ИЛ, ГПО,ГХО)</t>
  </si>
  <si>
    <t>ИЭСК</t>
  </si>
  <si>
    <t>ИЭСбК</t>
  </si>
  <si>
    <t>ЕСЭ</t>
  </si>
  <si>
    <t>Направления</t>
  </si>
  <si>
    <t>ВСЕГО, тыс. руб.</t>
  </si>
  <si>
    <r>
      <t>в том числе:</t>
    </r>
    <r>
      <rPr>
        <sz val="10"/>
        <color rgb="FF000000"/>
        <rFont val="Times New Roman"/>
        <family val="1"/>
        <charset val="204"/>
      </rPr>
      <t> </t>
    </r>
  </si>
  <si>
    <t xml:space="preserve">ИЭ </t>
  </si>
  <si>
    <t>Учет тепловой энергии</t>
  </si>
  <si>
    <t>Учет электрической энергии</t>
  </si>
  <si>
    <t>Реализация оборудования</t>
  </si>
  <si>
    <t xml:space="preserve">ВСЕГО </t>
  </si>
  <si>
    <t xml:space="preserve">Измерения и метрология </t>
  </si>
  <si>
    <t>Энергосервисное обслуживание</t>
  </si>
  <si>
    <t>Факт 2018</t>
  </si>
  <si>
    <t>План 2019</t>
  </si>
  <si>
    <t>Ож. 2019</t>
  </si>
  <si>
    <t>План 2020</t>
  </si>
  <si>
    <t>ВСЕГО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</si>
  <si>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</si>
  <si>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</si>
  <si>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</si>
  <si>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</si>
  <si>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</si>
  <si>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</si>
  <si>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</si>
  <si>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</si>
  <si>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</si>
  <si>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</si>
  <si>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</si>
  <si>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</si>
  <si>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ИТОГО в месяц</t>
  </si>
  <si>
    <t>Обслуживание , руб.</t>
  </si>
  <si>
    <t>Работа монтеров по замене вышедших из строя, руб.</t>
  </si>
  <si>
    <t>Кол-во рабочих дней по производственному календарю</t>
  </si>
  <si>
    <t>Расчет суммы для обслуживания</t>
  </si>
  <si>
    <t>Месяц 2022 года</t>
  </si>
  <si>
    <t>Итого за 2022</t>
  </si>
  <si>
    <t xml:space="preserve">планируемый 1% выход из строя </t>
  </si>
  <si>
    <t>Тех. поддержка программного обеспечения, исходя из 8 руб/1 т.у. + базовый тариф 411 000 руб. в год</t>
  </si>
  <si>
    <t xml:space="preserve">Кол-во ПУ, обслуживаемых в месяц, в том числе отключение-включение по нарядам </t>
  </si>
  <si>
    <t>Стоимость ЗИП негарантийных случаев для замены 0,1% вышедших из строя</t>
  </si>
  <si>
    <t>Количество БС (1БС=1сим-карта)</t>
  </si>
  <si>
    <t>Стоимость трафика данных</t>
  </si>
  <si>
    <t>Средняя стоимость тарифа на передачу</t>
  </si>
  <si>
    <t>Стоимость за 1 т.у., руб.</t>
  </si>
  <si>
    <t>411000..... За год</t>
  </si>
  <si>
    <t>Стомость услуги без учета НДС, руб.</t>
  </si>
  <si>
    <t>Составляющие услуги</t>
  </si>
  <si>
    <t>Количество рабочих дней в текущем периоде, шт</t>
  </si>
  <si>
    <t>Количество активных БС (1БС=1сим-карта)</t>
  </si>
  <si>
    <t>Средняя стоимость тарифа на передачу руб./месяц</t>
  </si>
  <si>
    <t>2. Стоимость трафика данных за текущий период</t>
  </si>
  <si>
    <t>1. Стоимость мониторинга работы элементов оборудования КУЭЭ ООО «Иркутскэнергосбыт» , руб. за месяц</t>
  </si>
  <si>
    <t xml:space="preserve"> </t>
  </si>
  <si>
    <t>Количество часов работы инженера, обслуживающего ИСУ, час в день</t>
  </si>
  <si>
    <t>Cтоимость работы инженера 1 категории, руб./час</t>
  </si>
  <si>
    <t>Количество GSM-приборов учета</t>
  </si>
  <si>
    <t>Средний тариф на передачу + VPN</t>
  </si>
  <si>
    <t>3. Средняя стоимость тарифа на передачу</t>
  </si>
  <si>
    <t>Количество ПНР ПУ застройщиков</t>
  </si>
  <si>
    <t>Цена за единицу ПНР застройщиков</t>
  </si>
  <si>
    <t>4. Стоимость ПНР ПУ застройщиков</t>
  </si>
  <si>
    <t>5. Обслуживание ПО Энфорс за месяц</t>
  </si>
  <si>
    <t>6. Тех. поддержка программного обеспечения, расширение точек учета</t>
  </si>
  <si>
    <t>7. Аренда серверного оборудования</t>
  </si>
  <si>
    <t>8. Аренда площадок в МКД для установки БС</t>
  </si>
  <si>
    <t>Стоимость счетчика на 2022 год (от ТД ЕСЭ)</t>
  </si>
  <si>
    <t>9. Стоимость ЗИП негарантийных случаев для замены 0,01% вышедших из строя</t>
  </si>
  <si>
    <t>Ко-во ПУ для подтверждения фактических характеристик эталонным</t>
  </si>
  <si>
    <t>Стоимость СМР и ПНР</t>
  </si>
  <si>
    <t>10. Работа монтеров по замене вышедших из строя, руб.</t>
  </si>
  <si>
    <t>Кол-во ПУ ООО "ИРМЕТ", по которым предоставлены показания</t>
  </si>
  <si>
    <t>Стоимость предоставления показания 1 ПУ</t>
  </si>
  <si>
    <t>11. Стоимость предоставления показаний интеллектуальных ПУ, принадлежащих ООО "ИРМЕТ"</t>
  </si>
  <si>
    <t xml:space="preserve">Приложение №4 к Договору на обслуживание КУЭЭ ООО «Иркутскэнергосбыт»  </t>
  </si>
  <si>
    <t>Расчет стоимости услуги обслуживания КУЭЭ ООО «Иркутскэнергосбыт» за месяц________________2025</t>
  </si>
  <si>
    <t>___________________</t>
  </si>
  <si>
    <t>_______________________</t>
  </si>
  <si>
    <t>___________________ /_________________ /</t>
  </si>
  <si>
    <t>________________</t>
  </si>
  <si>
    <t>______________________</t>
  </si>
  <si>
    <t>___________________ /________________ /</t>
  </si>
  <si>
    <t>«___ » _____________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</si>
</sst>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5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_-* #,##0\ _₽_-;\-* #,##0\ _₽_-;_-* &quot;-&quot;\ _₽_-;_-@_-"/>
    <numFmt numFmtId="168" formatCode="_-* #,##0.00\ _₽_-;\-* #,##0.00\ _₽_-;_-* &quot;-&quot;??\ _₽_-;_-@_-"/>
    <numFmt numFmtId="169" formatCode="#,###"/>
    <numFmt numFmtId="170" formatCode="General_)"/>
    <numFmt numFmtId="171" formatCode="_-* #,##0\ &quot;руб&quot;_-;\-* #,##0\ &quot;руб&quot;_-;_-* &quot;-&quot;\ &quot;руб&quot;_-;_-@_-"/>
    <numFmt numFmtId="172" formatCode="&quot;?.&quot;#,##0_);[Red]\(&quot;?.&quot;#,##0\)"/>
    <numFmt numFmtId="173" formatCode="&quot;?.&quot;#,##0.00_);[Red]\(&quot;?.&quot;#,##0.00\)"/>
    <numFmt numFmtId="174" formatCode="#,##0_);[Red]\(#,##0\)"/>
    <numFmt numFmtId="175" formatCode="#,##0.00_);[Red]\(#,##0.00\)"/>
    <numFmt numFmtId="176" formatCode="_-* #,##0.00[$€-1]_-;\-* #,##0.00[$€-1]_-;_-* &quot;-&quot;??[$€-1]_-"/>
    <numFmt numFmtId="177" formatCode="#,##0\т"/>
    <numFmt numFmtId="178" formatCode="_-* #,##0\ &quot;Pts&quot;_-;\-* #,##0\ &quot;Pts&quot;_-;_-* &quot;-&quot;\ &quot;Pts&quot;_-;_-@_-"/>
    <numFmt numFmtId="179" formatCode="_-* #,##0.00\ &quot;Pts&quot;_-;\-* #,##0.00\ &quot;Pts&quot;_-;_-* &quot;-&quot;??\ &quot;Pts&quot;_-;_-@_-"/>
    <numFmt numFmtId="180" formatCode="0.000"/>
    <numFmt numFmtId="181" formatCode="#,##0.0"/>
    <numFmt numFmtId="182" formatCode="0.0"/>
    <numFmt numFmtId="183" formatCode="#,##0_);[Red]\(#,##0\);&quot;-&quot;_);[Blue]&quot;Error-&quot;@"/>
    <numFmt numFmtId="184" formatCode="0.0%"/>
    <numFmt numFmtId="185" formatCode="0.000000000"/>
    <numFmt numFmtId="186" formatCode="0.0000000000"/>
    <numFmt numFmtId="187" formatCode="0.0000000"/>
    <numFmt numFmtId="188" formatCode="0.00000000000"/>
    <numFmt numFmtId="189" formatCode="_(* #,##0_);_(* \(#,##0\);_(* &quot;-&quot;_);_(@_)"/>
    <numFmt numFmtId="190" formatCode="000"/>
    <numFmt numFmtId="191" formatCode="_(&quot;$&quot;* #,##0_);_(&quot;$&quot;* \(#,##0\);_(&quot;$&quot;* &quot;-&quot;_);_(@_)"/>
    <numFmt numFmtId="192" formatCode="&quot;$&quot;#,##0\ ;\(&quot;$&quot;#,##0\)"/>
    <numFmt numFmtId="193" formatCode="\X\X\X\X\X\X\-\X\X\X"/>
    <numFmt numFmtId="194" formatCode="#,###,"/>
    <numFmt numFmtId="195" formatCode="_([$$-409]* #,##0.00_);_([$$-409]* \(#,##0.00\);_([$$-409]* &quot;-&quot;??_);_(@_)"/>
    <numFmt numFmtId="196" formatCode="#,##0;\(#,##0\)"/>
    <numFmt numFmtId="197" formatCode="0.00\ %"/>
    <numFmt numFmtId="198" formatCode="#,##0.00_ ;[Red]\(#,##0.00\)\ "/>
    <numFmt numFmtId="199" formatCode="#,##0_ ;[Red]\-#,##0\ "/>
    <numFmt numFmtId="200" formatCode="_-* #,##0\ &quot;р.&quot;_-;\-* #,##0\ &quot;р.&quot;_-;_-* &quot;-&quot;\ &quot;р.&quot;_-;_-@_-"/>
    <numFmt numFmtId="201" formatCode="_-* #,##0_-;_-* #,##0\-;_-* &quot;-&quot;_-;_-@_-"/>
    <numFmt numFmtId="202" formatCode="_-* #,##0.00_-;_-* #,##0.00\-;_-* &quot;-&quot;??_-;_-@_-"/>
    <numFmt numFmtId="203" formatCode="_(&quot;MT&quot;* #,##0.00_);\(&quot;MT&quot;* #,##0.00\)"/>
    <numFmt numFmtId="204" formatCode="_(* #,##0.00_);_(* \(#,##0.00\);_(* &quot;-&quot;??_);_(@_)"/>
    <numFmt numFmtId="205" formatCode="0.0,,_);\(0.0,,\);\-_0_)"/>
    <numFmt numFmtId="206" formatCode="_(&quot;$&quot;* #,##0.00_);_(&quot;$&quot;* \(#,##0.00\);_(&quot;$&quot;* &quot;-&quot;??_);_(@_)"/>
    <numFmt numFmtId="207" formatCode="#,###_);\(#,###\)"/>
    <numFmt numFmtId="208" formatCode="&quot;$&quot;#,##0;[Red]\-&quot;$&quot;#,##0"/>
    <numFmt numFmtId="209" formatCode="_(* #,##0_);\(* #,##0\)"/>
    <numFmt numFmtId="210" formatCode="#,##0_U\S\D_/\m\t."/>
    <numFmt numFmtId="211" formatCode="0.0000000000000"/>
    <numFmt numFmtId="212" formatCode="###\ ###\ ##0;\(###\ ###\ ##0\)"/>
    <numFmt numFmtId="213" formatCode="0.000000"/>
    <numFmt numFmtId="214" formatCode="&quot;£&quot;#,##0"/>
    <numFmt numFmtId="215" formatCode="_-&quot;F&quot;\ * #,##0_-;_-&quot;F&quot;\ * #,##0\-;_-&quot;F&quot;\ * &quot;-&quot;_-;_-@_-"/>
    <numFmt numFmtId="216" formatCode="_-&quot;F&quot;\ * #,##0.00_-;_-&quot;F&quot;\ * #,##0.00\-;_-&quot;F&quot;\ * &quot;-&quot;??_-;_-@_-"/>
    <numFmt numFmtId="217" formatCode="#,##0\ ;[Red]\-\ #,##0\ ;_-* &quot;-&quot;??\ _р_._-;_-@_-"/>
    <numFmt numFmtId="218" formatCode="#,##0\в"/>
  </numFmts>
  <fonts count="15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10"/>
      <name val="Helv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MS Sans Serif"/>
      <family val="2"/>
      <charset val="204"/>
    </font>
    <font>
      <u/>
      <sz val="10"/>
      <color indexed="12"/>
      <name val="Arial Cyr"/>
      <charset val="204"/>
    </font>
    <font>
      <sz val="10"/>
      <color indexed="8"/>
      <name val="MS Sans Serif"/>
      <family val="2"/>
      <charset val="204"/>
    </font>
    <font>
      <b/>
      <sz val="10"/>
      <color indexed="9"/>
      <name val="Arial"/>
      <family val="2"/>
      <charset val="204"/>
    </font>
    <font>
      <sz val="10"/>
      <name val="Arial"/>
      <family val="2"/>
      <charset val="204"/>
    </font>
    <font>
      <sz val="12"/>
      <name val="Tms Rmn"/>
      <charset val="204"/>
    </font>
    <font>
      <i/>
      <sz val="10"/>
      <name val="Times New Roman Cyr"/>
      <family val="1"/>
      <charset val="204"/>
    </font>
    <font>
      <b/>
      <sz val="12"/>
      <name val="Arial"/>
      <family val="2"/>
    </font>
    <font>
      <u/>
      <sz val="10"/>
      <color indexed="36"/>
      <name val="Arial Cyr"/>
      <charset val="204"/>
    </font>
    <font>
      <b/>
      <u/>
      <sz val="16"/>
      <name val="Arial"/>
      <family val="2"/>
      <charset val="204"/>
    </font>
    <font>
      <sz val="8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4"/>
      <name val="Arial"/>
      <family val="2"/>
    </font>
    <font>
      <b/>
      <sz val="10"/>
      <color indexed="9"/>
      <name val="Arial"/>
      <family val="2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0"/>
      <color indexed="12"/>
      <name val="Arial Cyr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Arial Narrow"/>
      <family val="2"/>
      <charset val="204"/>
    </font>
    <font>
      <sz val="9"/>
      <name val="Arial Cyr"/>
      <charset val="204"/>
    </font>
    <font>
      <sz val="11"/>
      <color indexed="10"/>
      <name val="Arial Cyr"/>
      <family val="2"/>
      <charset val="204"/>
    </font>
    <font>
      <sz val="11"/>
      <color indexed="17"/>
      <name val="Calibri"/>
      <family val="2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</font>
    <font>
      <sz val="9"/>
      <name val="Times New Roman"/>
      <family val="1"/>
    </font>
    <font>
      <sz val="9"/>
      <name val="Arial Cyr"/>
      <family val="2"/>
      <charset val="204"/>
    </font>
    <font>
      <b/>
      <sz val="12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8.25"/>
      <name val="Helv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9"/>
      <name val="Arial Cyr"/>
      <family val="2"/>
      <charset val="204"/>
    </font>
    <font>
      <b/>
      <sz val="9"/>
      <name val="Frutiger 45 Light"/>
      <family val="2"/>
    </font>
    <font>
      <sz val="11"/>
      <color indexed="16"/>
      <name val="Calibri"/>
      <family val="2"/>
    </font>
    <font>
      <u/>
      <sz val="9"/>
      <color indexed="36"/>
      <name val="Arial"/>
      <family val="2"/>
      <charset val="204"/>
    </font>
    <font>
      <sz val="18"/>
      <name val="Geneva"/>
    </font>
    <font>
      <sz val="9"/>
      <color indexed="56"/>
      <name val="Frutiger 45 Light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sz val="11"/>
      <color indexed="12"/>
      <name val="Arial"/>
      <family val="2"/>
      <charset val="204"/>
    </font>
    <font>
      <b/>
      <sz val="10"/>
      <color indexed="8"/>
      <name val="Helv"/>
    </font>
    <font>
      <b/>
      <u/>
      <sz val="10"/>
      <color indexed="16"/>
      <name val="Arial"/>
      <family val="2"/>
      <charset val="204"/>
    </font>
    <font>
      <sz val="14"/>
      <name val="Arial"/>
      <family val="2"/>
    </font>
    <font>
      <b/>
      <sz val="11"/>
      <color indexed="8"/>
      <name val="Calibri"/>
      <family val="2"/>
    </font>
    <font>
      <b/>
      <sz val="10"/>
      <name val="Arial"/>
      <family val="2"/>
    </font>
    <font>
      <i/>
      <sz val="10"/>
      <color indexed="23"/>
      <name val="Arial"/>
      <family val="2"/>
    </font>
    <font>
      <sz val="10"/>
      <name val="Arial Narrow"/>
      <family val="2"/>
    </font>
    <font>
      <i/>
      <sz val="1"/>
      <color indexed="8"/>
      <name val="Courier"/>
      <family val="3"/>
    </font>
    <font>
      <u/>
      <sz val="10"/>
      <color indexed="36"/>
      <name val="Times New Roman CYR"/>
      <charset val="204"/>
    </font>
    <font>
      <b/>
      <i/>
      <sz val="11"/>
      <color indexed="9"/>
      <name val="Arial"/>
      <family val="2"/>
    </font>
    <font>
      <b/>
      <sz val="10"/>
      <color indexed="18"/>
      <name val="Arial"/>
      <family val="2"/>
    </font>
    <font>
      <sz val="8"/>
      <name val="Times New Roman"/>
      <family val="1"/>
    </font>
    <font>
      <sz val="10"/>
      <color indexed="8"/>
      <name val="Arial Cyr"/>
      <family val="2"/>
      <charset val="204"/>
    </font>
    <font>
      <sz val="11"/>
      <color indexed="17"/>
      <name val="Calibri"/>
      <family val="2"/>
    </font>
    <font>
      <sz val="8"/>
      <name val="Arial"/>
      <family val="2"/>
    </font>
    <font>
      <b/>
      <i/>
      <u/>
      <sz val="10"/>
      <name val="Arial Cyr"/>
      <family val="2"/>
      <charset val="204"/>
    </font>
    <font>
      <b/>
      <sz val="18"/>
      <name val="Arial"/>
      <family val="2"/>
      <charset val="204"/>
    </font>
    <font>
      <b/>
      <sz val="11"/>
      <color indexed="62"/>
      <name val="Calibri"/>
      <family val="2"/>
    </font>
    <font>
      <b/>
      <sz val="14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i/>
      <sz val="10"/>
      <name val="Arial"/>
      <family val="2"/>
      <charset val="204"/>
    </font>
    <font>
      <b/>
      <i/>
      <sz val="10"/>
      <color indexed="12"/>
      <name val="Arial"/>
      <family val="2"/>
    </font>
    <font>
      <u/>
      <sz val="10"/>
      <color indexed="12"/>
      <name val="Times New Roman CYR"/>
      <charset val="204"/>
    </font>
    <font>
      <sz val="12"/>
      <name val="Optima"/>
    </font>
    <font>
      <sz val="11"/>
      <color indexed="48"/>
      <name val="Calibri"/>
      <family val="2"/>
    </font>
    <font>
      <b/>
      <sz val="10"/>
      <color indexed="12"/>
      <name val="Arial"/>
      <family val="2"/>
    </font>
    <font>
      <sz val="10"/>
      <color indexed="62"/>
      <name val="Arial Cyr"/>
      <family val="2"/>
      <charset val="204"/>
    </font>
    <font>
      <sz val="10"/>
      <color indexed="8"/>
      <name val="Helv"/>
    </font>
    <font>
      <sz val="9"/>
      <name val="Arial"/>
      <family val="2"/>
      <charset val="186"/>
    </font>
    <font>
      <sz val="10"/>
      <name val="HelveticaLT"/>
      <family val="2"/>
    </font>
    <font>
      <sz val="12"/>
      <name val="Times New Roman CYR"/>
      <family val="1"/>
      <charset val="204"/>
    </font>
    <font>
      <b/>
      <sz val="9"/>
      <name val="Helv"/>
      <charset val="204"/>
    </font>
    <font>
      <b/>
      <sz val="14"/>
      <name val="Helv"/>
      <charset val="204"/>
    </font>
    <font>
      <sz val="11"/>
      <color indexed="53"/>
      <name val="Calibri"/>
      <family val="2"/>
    </font>
    <font>
      <sz val="10"/>
      <color indexed="17"/>
      <name val="Arial"/>
      <family val="2"/>
      <charset val="204"/>
    </font>
    <font>
      <sz val="10"/>
      <name val="Frutiger 45 Light"/>
      <family val="2"/>
    </font>
    <font>
      <sz val="11"/>
      <color indexed="60"/>
      <name val="Calibri"/>
      <family val="2"/>
    </font>
    <font>
      <sz val="9"/>
      <name val="Frutiger 45 Light"/>
      <family val="2"/>
    </font>
    <font>
      <i/>
      <sz val="10"/>
      <name val="Frutiger 45 Light"/>
      <family val="2"/>
    </font>
    <font>
      <sz val="8"/>
      <color indexed="8"/>
      <name val="Arial Cyr"/>
      <family val="2"/>
      <charset val="204"/>
    </font>
    <font>
      <sz val="8"/>
      <name val="Helv"/>
      <charset val="204"/>
    </font>
    <font>
      <b/>
      <i/>
      <sz val="10"/>
      <name val="Arial"/>
      <family val="2"/>
      <charset val="204"/>
    </font>
    <font>
      <b/>
      <i/>
      <sz val="16"/>
      <name val="Arial"/>
      <family val="2"/>
    </font>
    <font>
      <b/>
      <sz val="11"/>
      <color indexed="63"/>
      <name val="Calibri"/>
      <family val="2"/>
    </font>
    <font>
      <sz val="22"/>
      <name val="UBSHeadline"/>
      <family val="1"/>
    </font>
    <font>
      <sz val="10"/>
      <color indexed="8"/>
      <name val="Arial"/>
      <family val="2"/>
      <charset val="204"/>
    </font>
    <font>
      <b/>
      <sz val="10"/>
      <name val="HelveticaLT"/>
      <family val="2"/>
    </font>
    <font>
      <sz val="9"/>
      <color indexed="14"/>
      <name val="Frutiger 45 Light"/>
      <family val="2"/>
    </font>
    <font>
      <b/>
      <sz val="8"/>
      <name val="Palatino"/>
      <family val="1"/>
      <charset val="204"/>
    </font>
    <font>
      <b/>
      <sz val="12"/>
      <color indexed="8"/>
      <name val="Helv"/>
    </font>
    <font>
      <b/>
      <sz val="14"/>
      <color indexed="8"/>
      <name val="Helv"/>
    </font>
    <font>
      <b/>
      <u val="singleAccounting"/>
      <sz val="10"/>
      <color indexed="9"/>
      <name val="Arial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  <charset val="204"/>
    </font>
    <font>
      <sz val="10"/>
      <color indexed="39"/>
      <name val="Arial"/>
      <family val="2"/>
    </font>
    <font>
      <sz val="19"/>
      <color indexed="48"/>
      <name val="Arial"/>
      <family val="2"/>
      <charset val="204"/>
    </font>
    <font>
      <sz val="10"/>
      <color indexed="10"/>
      <name val="Arial"/>
      <family val="2"/>
    </font>
    <font>
      <b/>
      <i/>
      <sz val="14"/>
      <color indexed="18"/>
      <name val="Arial"/>
      <family val="2"/>
    </font>
    <font>
      <b/>
      <sz val="18"/>
      <color indexed="62"/>
      <name val="Cambria"/>
      <family val="2"/>
    </font>
    <font>
      <sz val="12"/>
      <name val="Arial"/>
      <family val="2"/>
    </font>
    <font>
      <sz val="11"/>
      <color indexed="10"/>
      <name val="Calibri"/>
      <family val="2"/>
    </font>
    <font>
      <sz val="10"/>
      <color indexed="12"/>
      <name val="Arial Cyr"/>
      <family val="2"/>
      <charset val="204"/>
    </font>
    <font>
      <sz val="11"/>
      <name val="Calibri"/>
      <family val="2"/>
      <charset val="204"/>
    </font>
    <font>
      <u/>
      <sz val="8.5"/>
      <color indexed="12"/>
      <name val="Arial"/>
      <family val="2"/>
      <charset val="204"/>
    </font>
    <font>
      <sz val="12"/>
      <name val="Arial Narrow"/>
      <family val="2"/>
      <charset val="204"/>
    </font>
    <font>
      <sz val="9"/>
      <name val="Times New Roman Cyr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sz val="9"/>
      <name val="Tahoma"/>
      <family val="2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8"/>
      <name val="Geneva"/>
      <family val="2"/>
    </font>
    <font>
      <sz val="12"/>
      <name val="Optima"/>
      <family val="2"/>
    </font>
    <font>
      <sz val="11"/>
      <color theme="1"/>
      <name val="Calibri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72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54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8"/>
        <bgColor indexed="48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62"/>
      </patternFill>
    </fill>
    <fill>
      <patternFill patternType="solid">
        <fgColor indexed="25"/>
        <bgColor indexed="25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10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3"/>
        <bgColor indexed="23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3"/>
      </patternFill>
    </fill>
    <fill>
      <patternFill patternType="solid">
        <fgColor indexed="9"/>
        <bgColor indexed="9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3"/>
        <bgColor indexed="34"/>
      </patternFill>
    </fill>
    <fill>
      <patternFill patternType="solid">
        <fgColor indexed="16"/>
        <bgColor indexed="2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4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indexed="23"/>
        <bgColor indexed="8"/>
      </patternFill>
    </fill>
    <fill>
      <patternFill patternType="solid">
        <fgColor indexed="18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15"/>
      </patternFill>
    </fill>
    <fill>
      <patternFill patternType="solid">
        <fgColor indexed="4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2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365">
    <xf numFmtId="0" fontId="0" fillId="0" borderId="0"/>
    <xf numFmtId="0" fontId="2" fillId="0" borderId="0"/>
    <xf numFmtId="0" fontId="50" fillId="0" borderId="0">
      <protection locked="0"/>
    </xf>
    <xf numFmtId="0" fontId="50" fillId="0" borderId="0">
      <protection locked="0"/>
    </xf>
    <xf numFmtId="0" fontId="50" fillId="0" borderId="1">
      <protection locked="0"/>
    </xf>
    <xf numFmtId="0" fontId="50" fillId="0" borderId="0">
      <protection locked="0"/>
    </xf>
    <xf numFmtId="0" fontId="50" fillId="0" borderId="0">
      <protection locked="0"/>
    </xf>
    <xf numFmtId="0" fontId="50" fillId="0" borderId="0"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2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" fillId="0" borderId="0"/>
    <xf numFmtId="0" fontId="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50" fillId="0" borderId="0">
      <protection locked="0"/>
    </xf>
    <xf numFmtId="0" fontId="50" fillId="0" borderId="1">
      <protection locked="0"/>
    </xf>
    <xf numFmtId="0" fontId="50" fillId="0" borderId="0">
      <protection locked="0"/>
    </xf>
    <xf numFmtId="0" fontId="50" fillId="0" borderId="0">
      <protection locked="0"/>
    </xf>
    <xf numFmtId="0" fontId="50" fillId="0" borderId="0">
      <protection locked="0"/>
    </xf>
    <xf numFmtId="0" fontId="50" fillId="0" borderId="1">
      <protection locked="0"/>
    </xf>
    <xf numFmtId="0" fontId="50" fillId="0" borderId="0">
      <protection locked="0"/>
    </xf>
    <xf numFmtId="0" fontId="50" fillId="0" borderId="0">
      <protection locked="0"/>
    </xf>
    <xf numFmtId="0" fontId="50" fillId="0" borderId="0">
      <protection locked="0"/>
    </xf>
    <xf numFmtId="0" fontId="50" fillId="0" borderId="1">
      <protection locked="0"/>
    </xf>
    <xf numFmtId="0" fontId="50" fillId="0" borderId="0">
      <protection locked="0"/>
    </xf>
    <xf numFmtId="0" fontId="50" fillId="0" borderId="0">
      <protection locked="0"/>
    </xf>
    <xf numFmtId="0" fontId="50" fillId="0" borderId="0">
      <protection locked="0"/>
    </xf>
    <xf numFmtId="0" fontId="50" fillId="0" borderId="1">
      <protection locked="0"/>
    </xf>
    <xf numFmtId="0" fontId="50" fillId="0" borderId="0">
      <protection locked="0"/>
    </xf>
    <xf numFmtId="0" fontId="50" fillId="0" borderId="0">
      <protection locked="0"/>
    </xf>
    <xf numFmtId="0" fontId="50" fillId="0" borderId="0">
      <protection locked="0"/>
    </xf>
    <xf numFmtId="0" fontId="50" fillId="0" borderId="1">
      <protection locked="0"/>
    </xf>
    <xf numFmtId="0" fontId="50" fillId="0" borderId="0">
      <protection locked="0"/>
    </xf>
    <xf numFmtId="0" fontId="50" fillId="0" borderId="0">
      <protection locked="0"/>
    </xf>
    <xf numFmtId="0" fontId="50" fillId="0" borderId="0">
      <protection locked="0"/>
    </xf>
    <xf numFmtId="0" fontId="50" fillId="0" borderId="1">
      <protection locked="0"/>
    </xf>
    <xf numFmtId="0" fontId="50" fillId="0" borderId="0">
      <protection locked="0"/>
    </xf>
    <xf numFmtId="0" fontId="50" fillId="0" borderId="0">
      <protection locked="0"/>
    </xf>
    <xf numFmtId="0" fontId="50" fillId="0" borderId="0">
      <protection locked="0"/>
    </xf>
    <xf numFmtId="0" fontId="50" fillId="0" borderId="1">
      <protection locked="0"/>
    </xf>
    <xf numFmtId="0" fontId="50" fillId="0" borderId="0">
      <protection locked="0"/>
    </xf>
    <xf numFmtId="0" fontId="50" fillId="0" borderId="0">
      <protection locked="0"/>
    </xf>
    <xf numFmtId="0" fontId="50" fillId="0" borderId="0">
      <protection locked="0"/>
    </xf>
    <xf numFmtId="0" fontId="50" fillId="0" borderId="1">
      <protection locked="0"/>
    </xf>
    <xf numFmtId="0" fontId="50" fillId="0" borderId="0">
      <protection locked="0"/>
    </xf>
    <xf numFmtId="0" fontId="50" fillId="0" borderId="0">
      <protection locked="0"/>
    </xf>
    <xf numFmtId="0" fontId="50" fillId="0" borderId="0">
      <protection locked="0"/>
    </xf>
    <xf numFmtId="0" fontId="50" fillId="0" borderId="1">
      <protection locked="0"/>
    </xf>
    <xf numFmtId="0" fontId="50" fillId="0" borderId="0">
      <protection locked="0"/>
    </xf>
    <xf numFmtId="0" fontId="50" fillId="0" borderId="0">
      <protection locked="0"/>
    </xf>
    <xf numFmtId="0" fontId="50" fillId="0" borderId="0">
      <protection locked="0"/>
    </xf>
    <xf numFmtId="0" fontId="50" fillId="0" borderId="1">
      <protection locked="0"/>
    </xf>
    <xf numFmtId="0" fontId="50" fillId="0" borderId="0">
      <protection locked="0"/>
    </xf>
    <xf numFmtId="0" fontId="50" fillId="0" borderId="0">
      <protection locked="0"/>
    </xf>
    <xf numFmtId="0" fontId="4" fillId="0" borderId="0"/>
    <xf numFmtId="0" fontId="3" fillId="0" borderId="0"/>
    <xf numFmtId="0" fontId="4" fillId="0" borderId="0"/>
    <xf numFmtId="0" fontId="3" fillId="0" borderId="0"/>
    <xf numFmtId="0" fontId="50" fillId="0" borderId="0">
      <protection locked="0"/>
    </xf>
    <xf numFmtId="0" fontId="50" fillId="0" borderId="1">
      <protection locked="0"/>
    </xf>
    <xf numFmtId="0" fontId="50" fillId="0" borderId="0">
      <protection locked="0"/>
    </xf>
    <xf numFmtId="0" fontId="50" fillId="0" borderId="0">
      <protection locked="0"/>
    </xf>
    <xf numFmtId="0" fontId="50" fillId="0" borderId="0">
      <protection locked="0"/>
    </xf>
    <xf numFmtId="0" fontId="50" fillId="0" borderId="1">
      <protection locked="0"/>
    </xf>
    <xf numFmtId="0" fontId="50" fillId="0" borderId="0">
      <protection locked="0"/>
    </xf>
    <xf numFmtId="0" fontId="50" fillId="0" borderId="0">
      <protection locked="0"/>
    </xf>
    <xf numFmtId="0" fontId="50" fillId="0" borderId="0">
      <protection locked="0"/>
    </xf>
    <xf numFmtId="0" fontId="50" fillId="0" borderId="1">
      <protection locked="0"/>
    </xf>
    <xf numFmtId="0" fontId="50" fillId="0" borderId="0">
      <protection locked="0"/>
    </xf>
    <xf numFmtId="0" fontId="50" fillId="0" borderId="0">
      <protection locked="0"/>
    </xf>
    <xf numFmtId="0" fontId="50" fillId="0" borderId="0">
      <protection locked="0"/>
    </xf>
    <xf numFmtId="0" fontId="50" fillId="0" borderId="1">
      <protection locked="0"/>
    </xf>
    <xf numFmtId="0" fontId="50" fillId="0" borderId="0">
      <protection locked="0"/>
    </xf>
    <xf numFmtId="0" fontId="50" fillId="0" borderId="0">
      <protection locked="0"/>
    </xf>
    <xf numFmtId="0" fontId="50" fillId="0" borderId="0">
      <protection locked="0"/>
    </xf>
    <xf numFmtId="0" fontId="50" fillId="0" borderId="1">
      <protection locked="0"/>
    </xf>
    <xf numFmtId="0" fontId="50" fillId="0" borderId="0">
      <protection locked="0"/>
    </xf>
    <xf numFmtId="0" fontId="50" fillId="0" borderId="0">
      <protection locked="0"/>
    </xf>
    <xf numFmtId="0" fontId="50" fillId="0" borderId="0">
      <protection locked="0"/>
    </xf>
    <xf numFmtId="0" fontId="50" fillId="0" borderId="1">
      <protection locked="0"/>
    </xf>
    <xf numFmtId="0" fontId="50" fillId="0" borderId="0">
      <protection locked="0"/>
    </xf>
    <xf numFmtId="0" fontId="50" fillId="0" borderId="0">
      <protection locked="0"/>
    </xf>
    <xf numFmtId="0" fontId="50" fillId="0" borderId="0">
      <protection locked="0"/>
    </xf>
    <xf numFmtId="0" fontId="50" fillId="0" borderId="1">
      <protection locked="0"/>
    </xf>
    <xf numFmtId="0" fontId="50" fillId="0" borderId="0">
      <protection locked="0"/>
    </xf>
    <xf numFmtId="0" fontId="50" fillId="0" borderId="0">
      <protection locked="0"/>
    </xf>
    <xf numFmtId="0" fontId="50" fillId="0" borderId="0">
      <protection locked="0"/>
    </xf>
    <xf numFmtId="0" fontId="50" fillId="0" borderId="1">
      <protection locked="0"/>
    </xf>
    <xf numFmtId="0" fontId="50" fillId="0" borderId="0">
      <protection locked="0"/>
    </xf>
    <xf numFmtId="0" fontId="50" fillId="0" borderId="0">
      <protection locked="0"/>
    </xf>
    <xf numFmtId="0" fontId="50" fillId="0" borderId="0">
      <protection locked="0"/>
    </xf>
    <xf numFmtId="0" fontId="50" fillId="0" borderId="1">
      <protection locked="0"/>
    </xf>
    <xf numFmtId="0" fontId="50" fillId="0" borderId="0">
      <protection locked="0"/>
    </xf>
    <xf numFmtId="0" fontId="50" fillId="0" borderId="0">
      <protection locked="0"/>
    </xf>
    <xf numFmtId="0" fontId="50" fillId="0" borderId="0">
      <protection locked="0"/>
    </xf>
    <xf numFmtId="0" fontId="50" fillId="0" borderId="1">
      <protection locked="0"/>
    </xf>
    <xf numFmtId="0" fontId="50" fillId="0" borderId="0">
      <protection locked="0"/>
    </xf>
    <xf numFmtId="0" fontId="50" fillId="0" borderId="0">
      <protection locked="0"/>
    </xf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50" fillId="0" borderId="0">
      <protection locked="0"/>
    </xf>
    <xf numFmtId="0" fontId="50" fillId="0" borderId="1">
      <protection locked="0"/>
    </xf>
    <xf numFmtId="0" fontId="50" fillId="0" borderId="0">
      <protection locked="0"/>
    </xf>
    <xf numFmtId="0" fontId="50" fillId="0" borderId="0">
      <protection locked="0"/>
    </xf>
    <xf numFmtId="0" fontId="50" fillId="0" borderId="0">
      <protection locked="0"/>
    </xf>
    <xf numFmtId="0" fontId="50" fillId="0" borderId="1">
      <protection locked="0"/>
    </xf>
    <xf numFmtId="0" fontId="50" fillId="0" borderId="0">
      <protection locked="0"/>
    </xf>
    <xf numFmtId="0" fontId="50" fillId="0" borderId="0">
      <protection locked="0"/>
    </xf>
    <xf numFmtId="0" fontId="50" fillId="0" borderId="0">
      <protection locked="0"/>
    </xf>
    <xf numFmtId="0" fontId="50" fillId="0" borderId="1">
      <protection locked="0"/>
    </xf>
    <xf numFmtId="0" fontId="50" fillId="0" borderId="0">
      <protection locked="0"/>
    </xf>
    <xf numFmtId="0" fontId="50" fillId="0" borderId="0">
      <protection locked="0"/>
    </xf>
    <xf numFmtId="0" fontId="50" fillId="0" borderId="0">
      <protection locked="0"/>
    </xf>
    <xf numFmtId="0" fontId="50" fillId="0" borderId="1">
      <protection locked="0"/>
    </xf>
    <xf numFmtId="0" fontId="50" fillId="0" borderId="0">
      <protection locked="0"/>
    </xf>
    <xf numFmtId="0" fontId="50" fillId="0" borderId="0">
      <protection locked="0"/>
    </xf>
    <xf numFmtId="0" fontId="50" fillId="0" borderId="0">
      <protection locked="0"/>
    </xf>
    <xf numFmtId="0" fontId="50" fillId="0" borderId="1">
      <protection locked="0"/>
    </xf>
    <xf numFmtId="0" fontId="50" fillId="0" borderId="0">
      <protection locked="0"/>
    </xf>
    <xf numFmtId="0" fontId="50" fillId="0" borderId="0">
      <protection locked="0"/>
    </xf>
    <xf numFmtId="0" fontId="50" fillId="0" borderId="0">
      <protection locked="0"/>
    </xf>
    <xf numFmtId="0" fontId="50" fillId="0" borderId="1">
      <protection locked="0"/>
    </xf>
    <xf numFmtId="0" fontId="50" fillId="0" borderId="0">
      <protection locked="0"/>
    </xf>
    <xf numFmtId="0" fontId="50" fillId="0" borderId="0">
      <protection locked="0"/>
    </xf>
    <xf numFmtId="0" fontId="50" fillId="0" borderId="0">
      <protection locked="0"/>
    </xf>
    <xf numFmtId="0" fontId="50" fillId="0" borderId="1">
      <protection locked="0"/>
    </xf>
    <xf numFmtId="0" fontId="50" fillId="0" borderId="0">
      <protection locked="0"/>
    </xf>
    <xf numFmtId="0" fontId="50" fillId="0" borderId="0">
      <protection locked="0"/>
    </xf>
    <xf numFmtId="0" fontId="50" fillId="0" borderId="0">
      <protection locked="0"/>
    </xf>
    <xf numFmtId="0" fontId="50" fillId="0" borderId="1">
      <protection locked="0"/>
    </xf>
    <xf numFmtId="0" fontId="50" fillId="0" borderId="0">
      <protection locked="0"/>
    </xf>
    <xf numFmtId="0" fontId="50" fillId="0" borderId="0">
      <protection locked="0"/>
    </xf>
    <xf numFmtId="0" fontId="50" fillId="0" borderId="0">
      <protection locked="0"/>
    </xf>
    <xf numFmtId="0" fontId="50" fillId="0" borderId="1">
      <protection locked="0"/>
    </xf>
    <xf numFmtId="0" fontId="50" fillId="0" borderId="0">
      <protection locked="0"/>
    </xf>
    <xf numFmtId="0" fontId="50" fillId="0" borderId="0">
      <protection locked="0"/>
    </xf>
    <xf numFmtId="0" fontId="50" fillId="0" borderId="0">
      <protection locked="0"/>
    </xf>
    <xf numFmtId="0" fontId="50" fillId="0" borderId="1">
      <protection locked="0"/>
    </xf>
    <xf numFmtId="0" fontId="50" fillId="0" borderId="0">
      <protection locked="0"/>
    </xf>
    <xf numFmtId="0" fontId="50" fillId="0" borderId="0">
      <protection locked="0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0" fillId="0" borderId="0">
      <protection locked="0"/>
    </xf>
    <xf numFmtId="0" fontId="50" fillId="0" borderId="1">
      <protection locked="0"/>
    </xf>
    <xf numFmtId="0" fontId="50" fillId="0" borderId="0">
      <protection locked="0"/>
    </xf>
    <xf numFmtId="0" fontId="50" fillId="0" borderId="0">
      <protection locked="0"/>
    </xf>
    <xf numFmtId="0" fontId="50" fillId="0" borderId="0">
      <protection locked="0"/>
    </xf>
    <xf numFmtId="0" fontId="50" fillId="0" borderId="1">
      <protection locked="0"/>
    </xf>
    <xf numFmtId="0" fontId="50" fillId="0" borderId="0">
      <protection locked="0"/>
    </xf>
    <xf numFmtId="0" fontId="50" fillId="0" borderId="0">
      <protection locked="0"/>
    </xf>
    <xf numFmtId="0" fontId="50" fillId="0" borderId="0">
      <protection locked="0"/>
    </xf>
    <xf numFmtId="0" fontId="50" fillId="0" borderId="1">
      <protection locked="0"/>
    </xf>
    <xf numFmtId="0" fontId="50" fillId="0" borderId="0">
      <protection locked="0"/>
    </xf>
    <xf numFmtId="0" fontId="50" fillId="0" borderId="0">
      <protection locked="0"/>
    </xf>
    <xf numFmtId="0" fontId="50" fillId="0" borderId="0">
      <protection locked="0"/>
    </xf>
    <xf numFmtId="0" fontId="50" fillId="0" borderId="1">
      <protection locked="0"/>
    </xf>
    <xf numFmtId="0" fontId="50" fillId="0" borderId="0">
      <protection locked="0"/>
    </xf>
    <xf numFmtId="0" fontId="50" fillId="0" borderId="0">
      <protection locked="0"/>
    </xf>
    <xf numFmtId="0" fontId="50" fillId="0" borderId="0">
      <protection locked="0"/>
    </xf>
    <xf numFmtId="0" fontId="50" fillId="0" borderId="1">
      <protection locked="0"/>
    </xf>
    <xf numFmtId="0" fontId="50" fillId="0" borderId="0">
      <protection locked="0"/>
    </xf>
    <xf numFmtId="0" fontId="50" fillId="0" borderId="0">
      <protection locked="0"/>
    </xf>
    <xf numFmtId="0" fontId="50" fillId="0" borderId="0">
      <protection locked="0"/>
    </xf>
    <xf numFmtId="0" fontId="50" fillId="0" borderId="1">
      <protection locked="0"/>
    </xf>
    <xf numFmtId="0" fontId="50" fillId="0" borderId="0">
      <protection locked="0"/>
    </xf>
    <xf numFmtId="0" fontId="50" fillId="0" borderId="0">
      <protection locked="0"/>
    </xf>
    <xf numFmtId="0" fontId="50" fillId="0" borderId="0">
      <protection locked="0"/>
    </xf>
    <xf numFmtId="0" fontId="50" fillId="0" borderId="1">
      <protection locked="0"/>
    </xf>
    <xf numFmtId="0" fontId="50" fillId="0" borderId="0">
      <protection locked="0"/>
    </xf>
    <xf numFmtId="0" fontId="50" fillId="0" borderId="0">
      <protection locked="0"/>
    </xf>
    <xf numFmtId="0" fontId="50" fillId="0" borderId="0">
      <protection locked="0"/>
    </xf>
    <xf numFmtId="0" fontId="50" fillId="0" borderId="1">
      <protection locked="0"/>
    </xf>
    <xf numFmtId="0" fontId="50" fillId="0" borderId="0">
      <protection locked="0"/>
    </xf>
    <xf numFmtId="0" fontId="50" fillId="0" borderId="0">
      <protection locked="0"/>
    </xf>
    <xf numFmtId="0" fontId="50" fillId="0" borderId="0">
      <protection locked="0"/>
    </xf>
    <xf numFmtId="0" fontId="50" fillId="0" borderId="1">
      <protection locked="0"/>
    </xf>
    <xf numFmtId="0" fontId="50" fillId="0" borderId="0">
      <protection locked="0"/>
    </xf>
    <xf numFmtId="0" fontId="50" fillId="0" borderId="0">
      <protection locked="0"/>
    </xf>
    <xf numFmtId="0" fontId="50" fillId="0" borderId="0">
      <protection locked="0"/>
    </xf>
    <xf numFmtId="0" fontId="50" fillId="0" borderId="1">
      <protection locked="0"/>
    </xf>
    <xf numFmtId="0" fontId="50" fillId="0" borderId="0">
      <protection locked="0"/>
    </xf>
    <xf numFmtId="0" fontId="50" fillId="0" borderId="0">
      <protection locked="0"/>
    </xf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50" fillId="0" borderId="0">
      <protection locked="0"/>
    </xf>
    <xf numFmtId="0" fontId="50" fillId="0" borderId="0">
      <protection locked="0"/>
    </xf>
    <xf numFmtId="0" fontId="50" fillId="0" borderId="0">
      <protection locked="0"/>
    </xf>
    <xf numFmtId="0" fontId="50" fillId="0" borderId="0">
      <protection locked="0"/>
    </xf>
    <xf numFmtId="0" fontId="51" fillId="0" borderId="0">
      <protection locked="0"/>
    </xf>
    <xf numFmtId="0" fontId="51" fillId="0" borderId="0">
      <protection locked="0"/>
    </xf>
    <xf numFmtId="0" fontId="50" fillId="0" borderId="1">
      <protection locked="0"/>
    </xf>
    <xf numFmtId="171" fontId="2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0" fontId="2" fillId="0" borderId="0">
      <alignment horizontal="center"/>
    </xf>
    <xf numFmtId="182" fontId="52" fillId="0" borderId="2" applyFont="0" applyFill="0" applyBorder="0" applyAlignment="0" applyProtection="0">
      <alignment horizontal="right"/>
    </xf>
    <xf numFmtId="0" fontId="51" fillId="0" borderId="0">
      <protection locked="0"/>
    </xf>
    <xf numFmtId="0" fontId="7" fillId="2" borderId="0"/>
    <xf numFmtId="0" fontId="51" fillId="0" borderId="0">
      <protection locked="0"/>
    </xf>
    <xf numFmtId="0" fontId="53" fillId="3" borderId="0" applyNumberFormat="0" applyBorder="0" applyAlignment="0" applyProtection="0"/>
    <xf numFmtId="0" fontId="53" fillId="4" borderId="0" applyNumberFormat="0" applyBorder="0" applyAlignment="0" applyProtection="0"/>
    <xf numFmtId="0" fontId="53" fillId="5" borderId="0" applyNumberFormat="0" applyBorder="0" applyAlignment="0" applyProtection="0"/>
    <xf numFmtId="0" fontId="53" fillId="6" borderId="0" applyNumberFormat="0" applyBorder="0" applyAlignment="0" applyProtection="0"/>
    <xf numFmtId="0" fontId="53" fillId="7" borderId="0" applyNumberFormat="0" applyBorder="0" applyAlignment="0" applyProtection="0"/>
    <xf numFmtId="0" fontId="53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3" fillId="14" borderId="0" applyNumberFormat="0" applyBorder="0" applyAlignment="0" applyProtection="0"/>
    <xf numFmtId="0" fontId="53" fillId="4" borderId="0" applyNumberFormat="0" applyBorder="0" applyAlignment="0" applyProtection="0"/>
    <xf numFmtId="0" fontId="53" fillId="15" borderId="0" applyNumberFormat="0" applyBorder="0" applyAlignment="0" applyProtection="0"/>
    <xf numFmtId="0" fontId="53" fillId="16" borderId="0" applyNumberFormat="0" applyBorder="0" applyAlignment="0" applyProtection="0"/>
    <xf numFmtId="0" fontId="53" fillId="14" borderId="0" applyNumberFormat="0" applyBorder="0" applyAlignment="0" applyProtection="0"/>
    <xf numFmtId="0" fontId="53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4" fillId="14" borderId="0" applyNumberFormat="0" applyBorder="0" applyAlignment="0" applyProtection="0"/>
    <xf numFmtId="0" fontId="54" fillId="4" borderId="0" applyNumberFormat="0" applyBorder="0" applyAlignment="0" applyProtection="0"/>
    <xf numFmtId="0" fontId="54" fillId="15" borderId="0" applyNumberFormat="0" applyBorder="0" applyAlignment="0" applyProtection="0"/>
    <xf numFmtId="0" fontId="54" fillId="16" borderId="0" applyNumberFormat="0" applyBorder="0" applyAlignment="0" applyProtection="0"/>
    <xf numFmtId="0" fontId="54" fillId="14" borderId="0" applyNumberFormat="0" applyBorder="0" applyAlignment="0" applyProtection="0"/>
    <xf numFmtId="0" fontId="54" fillId="13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172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0" fontId="55" fillId="23" borderId="0" applyNumberFormat="0" applyBorder="0" applyAlignment="0" applyProtection="0"/>
    <xf numFmtId="0" fontId="56" fillId="24" borderId="0" applyNumberFormat="0" applyBorder="0" applyAlignment="0" applyProtection="0"/>
    <xf numFmtId="0" fontId="56" fillId="25" borderId="0" applyNumberFormat="0" applyBorder="0" applyAlignment="0" applyProtection="0"/>
    <xf numFmtId="0" fontId="55" fillId="26" borderId="0" applyNumberFormat="0" applyBorder="0" applyAlignment="0" applyProtection="0"/>
    <xf numFmtId="0" fontId="57" fillId="27" borderId="0" applyNumberFormat="0" applyBorder="0" applyAlignment="0" applyProtection="0"/>
    <xf numFmtId="0" fontId="55" fillId="28" borderId="0" applyNumberFormat="0" applyBorder="0" applyAlignment="0" applyProtection="0"/>
    <xf numFmtId="0" fontId="56" fillId="29" borderId="0" applyNumberFormat="0" applyBorder="0" applyAlignment="0" applyProtection="0"/>
    <xf numFmtId="0" fontId="56" fillId="30" borderId="0" applyNumberFormat="0" applyBorder="0" applyAlignment="0" applyProtection="0"/>
    <xf numFmtId="0" fontId="55" fillId="31" borderId="0" applyNumberFormat="0" applyBorder="0" applyAlignment="0" applyProtection="0"/>
    <xf numFmtId="0" fontId="57" fillId="32" borderId="0" applyNumberFormat="0" applyBorder="0" applyAlignment="0" applyProtection="0"/>
    <xf numFmtId="0" fontId="55" fillId="31" borderId="0" applyNumberFormat="0" applyBorder="0" applyAlignment="0" applyProtection="0"/>
    <xf numFmtId="0" fontId="56" fillId="33" borderId="0" applyNumberFormat="0" applyBorder="0" applyAlignment="0" applyProtection="0"/>
    <xf numFmtId="0" fontId="56" fillId="34" borderId="0" applyNumberFormat="0" applyBorder="0" applyAlignment="0" applyProtection="0"/>
    <xf numFmtId="0" fontId="55" fillId="35" borderId="0" applyNumberFormat="0" applyBorder="0" applyAlignment="0" applyProtection="0"/>
    <xf numFmtId="0" fontId="57" fillId="15" borderId="0" applyNumberFormat="0" applyBorder="0" applyAlignment="0" applyProtection="0"/>
    <xf numFmtId="0" fontId="55" fillId="36" borderId="0" applyNumberFormat="0" applyBorder="0" applyAlignment="0" applyProtection="0"/>
    <xf numFmtId="0" fontId="56" fillId="34" borderId="0" applyNumberFormat="0" applyBorder="0" applyAlignment="0" applyProtection="0"/>
    <xf numFmtId="0" fontId="56" fillId="35" borderId="0" applyNumberFormat="0" applyBorder="0" applyAlignment="0" applyProtection="0"/>
    <xf numFmtId="0" fontId="55" fillId="35" borderId="0" applyNumberFormat="0" applyBorder="0" applyAlignment="0" applyProtection="0"/>
    <xf numFmtId="0" fontId="57" fillId="20" borderId="0" applyNumberFormat="0" applyBorder="0" applyAlignment="0" applyProtection="0"/>
    <xf numFmtId="0" fontId="55" fillId="37" borderId="0" applyNumberFormat="0" applyBorder="0" applyAlignment="0" applyProtection="0"/>
    <xf numFmtId="0" fontId="56" fillId="24" borderId="0" applyNumberFormat="0" applyBorder="0" applyAlignment="0" applyProtection="0"/>
    <xf numFmtId="0" fontId="56" fillId="25" borderId="0" applyNumberFormat="0" applyBorder="0" applyAlignment="0" applyProtection="0"/>
    <xf numFmtId="0" fontId="55" fillId="25" borderId="0" applyNumberFormat="0" applyBorder="0" applyAlignment="0" applyProtection="0"/>
    <xf numFmtId="0" fontId="57" fillId="21" borderId="0" applyNumberFormat="0" applyBorder="0" applyAlignment="0" applyProtection="0"/>
    <xf numFmtId="0" fontId="55" fillId="38" borderId="0" applyNumberFormat="0" applyBorder="0" applyAlignment="0" applyProtection="0"/>
    <xf numFmtId="0" fontId="56" fillId="39" borderId="0" applyNumberFormat="0" applyBorder="0" applyAlignment="0" applyProtection="0"/>
    <xf numFmtId="0" fontId="56" fillId="30" borderId="0" applyNumberFormat="0" applyBorder="0" applyAlignment="0" applyProtection="0"/>
    <xf numFmtId="0" fontId="55" fillId="40" borderId="0" applyNumberFormat="0" applyBorder="0" applyAlignment="0" applyProtection="0"/>
    <xf numFmtId="0" fontId="57" fillId="41" borderId="0" applyNumberFormat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39" fontId="58" fillId="0" borderId="0" applyFont="0" applyFill="0">
      <alignment vertical="center"/>
    </xf>
    <xf numFmtId="0" fontId="59" fillId="30" borderId="0" applyNumberFormat="0" applyBorder="0" applyAlignment="0" applyProtection="0"/>
    <xf numFmtId="0" fontId="60" fillId="0" borderId="0" applyNumberFormat="0" applyFill="0" applyBorder="0" applyAlignment="0" applyProtection="0">
      <alignment vertical="top"/>
      <protection locked="0"/>
    </xf>
    <xf numFmtId="0" fontId="61" fillId="0" borderId="0"/>
    <xf numFmtId="10" fontId="62" fillId="0" borderId="0" applyNumberFormat="0" applyFill="0" applyBorder="0" applyAlignment="0"/>
    <xf numFmtId="183" fontId="46" fillId="0" borderId="0"/>
    <xf numFmtId="181" fontId="46" fillId="0" borderId="0"/>
    <xf numFmtId="183" fontId="46" fillId="0" borderId="3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170" fontId="45" fillId="0" borderId="0" applyFill="0" applyBorder="0" applyAlignment="0"/>
    <xf numFmtId="180" fontId="45" fillId="0" borderId="0" applyFill="0" applyBorder="0" applyAlignment="0"/>
    <xf numFmtId="185" fontId="2" fillId="0" borderId="0" applyFill="0" applyBorder="0" applyAlignment="0"/>
    <xf numFmtId="186" fontId="2" fillId="0" borderId="0" applyFill="0" applyBorder="0" applyAlignment="0"/>
    <xf numFmtId="187" fontId="2" fillId="0" borderId="0" applyFill="0" applyBorder="0" applyAlignment="0"/>
    <xf numFmtId="188" fontId="2" fillId="0" borderId="0" applyFill="0" applyBorder="0" applyAlignment="0"/>
    <xf numFmtId="170" fontId="45" fillId="0" borderId="0" applyFill="0" applyBorder="0" applyAlignment="0"/>
    <xf numFmtId="0" fontId="63" fillId="42" borderId="4" applyNumberFormat="0" applyAlignment="0" applyProtection="0"/>
    <xf numFmtId="37" fontId="10" fillId="43" borderId="5">
      <alignment horizontal="center" vertical="center"/>
    </xf>
    <xf numFmtId="0" fontId="64" fillId="31" borderId="6" applyNumberFormat="0" applyAlignment="0" applyProtection="0"/>
    <xf numFmtId="37" fontId="10" fillId="43" borderId="5">
      <alignment horizontal="center" vertical="center"/>
    </xf>
    <xf numFmtId="0" fontId="65" fillId="0" borderId="0">
      <alignment horizontal="right"/>
    </xf>
    <xf numFmtId="189" fontId="11" fillId="0" borderId="0" applyFont="0" applyFill="0" applyBorder="0" applyAlignment="0" applyProtection="0"/>
    <xf numFmtId="187" fontId="2" fillId="0" borderId="0" applyFont="0" applyFill="0" applyBorder="0" applyAlignment="0" applyProtection="0"/>
    <xf numFmtId="166" fontId="11" fillId="0" borderId="0" applyFont="0" applyFill="0" applyBorder="0" applyAlignment="0" applyProtection="0"/>
    <xf numFmtId="3" fontId="11" fillId="0" borderId="0" applyFont="0" applyFill="0" applyBorder="0" applyAlignment="0" applyProtection="0"/>
    <xf numFmtId="190" fontId="66" fillId="44" borderId="0">
      <alignment horizontal="left"/>
    </xf>
    <xf numFmtId="0" fontId="67" fillId="0" borderId="0"/>
    <xf numFmtId="191" fontId="11" fillId="0" borderId="0" applyFont="0" applyFill="0" applyBorder="0" applyAlignment="0" applyProtection="0"/>
    <xf numFmtId="170" fontId="45" fillId="0" borderId="0" applyFont="0" applyFill="0" applyBorder="0" applyAlignment="0" applyProtection="0"/>
    <xf numFmtId="165" fontId="11" fillId="0" borderId="0" applyFont="0" applyFill="0" applyBorder="0" applyAlignment="0" applyProtection="0"/>
    <xf numFmtId="192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4" fontId="53" fillId="0" borderId="0" applyFill="0" applyBorder="0" applyAlignment="0"/>
    <xf numFmtId="0" fontId="11" fillId="0" borderId="0" applyFont="0" applyFill="0" applyBorder="0" applyAlignment="0" applyProtection="0"/>
    <xf numFmtId="193" fontId="2" fillId="0" borderId="7">
      <alignment vertical="center"/>
    </xf>
    <xf numFmtId="194" fontId="68" fillId="0" borderId="0"/>
    <xf numFmtId="0" fontId="12" fillId="0" borderId="0" applyNumberFormat="0" applyFill="0" applyBorder="0" applyAlignment="0" applyProtection="0"/>
    <xf numFmtId="0" fontId="69" fillId="45" borderId="0" applyNumberFormat="0" applyBorder="0" applyAlignment="0" applyProtection="0"/>
    <xf numFmtId="0" fontId="69" fillId="46" borderId="0" applyNumberFormat="0" applyBorder="0" applyAlignment="0" applyProtection="0"/>
    <xf numFmtId="0" fontId="69" fillId="47" borderId="0" applyNumberFormat="0" applyBorder="0" applyAlignment="0" applyProtection="0"/>
    <xf numFmtId="187" fontId="2" fillId="0" borderId="0" applyFill="0" applyBorder="0" applyAlignment="0"/>
    <xf numFmtId="170" fontId="45" fillId="0" borderId="0" applyFill="0" applyBorder="0" applyAlignment="0"/>
    <xf numFmtId="187" fontId="2" fillId="0" borderId="0" applyFill="0" applyBorder="0" applyAlignment="0"/>
    <xf numFmtId="188" fontId="2" fillId="0" borderId="0" applyFill="0" applyBorder="0" applyAlignment="0"/>
    <xf numFmtId="170" fontId="45" fillId="0" borderId="0" applyFill="0" applyBorder="0" applyAlignment="0"/>
    <xf numFmtId="0" fontId="70" fillId="48" borderId="0" applyNumberFormat="0">
      <alignment horizontal="left"/>
      <protection locked="0"/>
    </xf>
    <xf numFmtId="176" fontId="13" fillId="0" borderId="0" applyFont="0" applyFill="0" applyBorder="0" applyAlignment="0" applyProtection="0">
      <alignment vertical="center"/>
    </xf>
    <xf numFmtId="0" fontId="71" fillId="0" borderId="0" applyNumberFormat="0" applyFill="0" applyBorder="0" applyAlignment="0" applyProtection="0"/>
    <xf numFmtId="0" fontId="72" fillId="0" borderId="0" applyFill="0" applyBorder="0">
      <alignment horizontal="left" vertical="top" wrapText="1"/>
    </xf>
    <xf numFmtId="0" fontId="50" fillId="0" borderId="0">
      <protection locked="0"/>
    </xf>
    <xf numFmtId="0" fontId="50" fillId="0" borderId="0">
      <protection locked="0"/>
    </xf>
    <xf numFmtId="0" fontId="73" fillId="0" borderId="0">
      <protection locked="0"/>
    </xf>
    <xf numFmtId="0" fontId="50" fillId="0" borderId="0">
      <protection locked="0"/>
    </xf>
    <xf numFmtId="0" fontId="50" fillId="0" borderId="0">
      <protection locked="0"/>
    </xf>
    <xf numFmtId="0" fontId="50" fillId="0" borderId="0">
      <protection locked="0"/>
    </xf>
    <xf numFmtId="0" fontId="73" fillId="0" borderId="0">
      <protection locked="0"/>
    </xf>
    <xf numFmtId="2" fontId="11" fillId="0" borderId="0" applyFont="0" applyFill="0" applyBorder="0" applyAlignment="0" applyProtection="0"/>
    <xf numFmtId="0" fontId="11" fillId="0" borderId="0"/>
    <xf numFmtId="0" fontId="74" fillId="0" borderId="0" applyNumberFormat="0" applyFill="0" applyBorder="0" applyAlignment="0" applyProtection="0">
      <alignment vertical="top"/>
      <protection locked="0"/>
    </xf>
    <xf numFmtId="0" fontId="75" fillId="49" borderId="8" applyNumberFormat="0" applyBorder="0">
      <alignment horizontal="left"/>
    </xf>
    <xf numFmtId="195" fontId="76" fillId="50" borderId="5" applyNumberFormat="0" applyProtection="0">
      <alignment horizontal="center"/>
    </xf>
    <xf numFmtId="37" fontId="77" fillId="0" borderId="0" applyFill="0" applyBorder="0" applyAlignment="0" applyProtection="0"/>
    <xf numFmtId="196" fontId="78" fillId="0" borderId="0" applyFill="0" applyBorder="0" applyAlignment="0" applyProtection="0"/>
    <xf numFmtId="0" fontId="79" fillId="51" borderId="0" applyNumberFormat="0" applyBorder="0" applyAlignment="0" applyProtection="0"/>
    <xf numFmtId="38" fontId="80" fillId="52" borderId="0" applyNumberFormat="0" applyBorder="0" applyAlignment="0" applyProtection="0"/>
    <xf numFmtId="38" fontId="81" fillId="0" borderId="0" applyNumberFormat="0"/>
    <xf numFmtId="0" fontId="14" fillId="0" borderId="9" applyNumberFormat="0" applyAlignment="0" applyProtection="0">
      <alignment horizontal="left" vertical="center"/>
    </xf>
    <xf numFmtId="0" fontId="14" fillId="0" borderId="10">
      <alignment horizontal="left" vertical="center"/>
    </xf>
    <xf numFmtId="0" fontId="82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83" fillId="0" borderId="11" applyNumberFormat="0" applyFill="0" applyAlignment="0" applyProtection="0"/>
    <xf numFmtId="0" fontId="83" fillId="0" borderId="0" applyNumberFormat="0" applyFill="0" applyBorder="0" applyAlignment="0" applyProtection="0"/>
    <xf numFmtId="0" fontId="84" fillId="0" borderId="0"/>
    <xf numFmtId="0" fontId="47" fillId="0" borderId="0"/>
    <xf numFmtId="0" fontId="85" fillId="0" borderId="0"/>
    <xf numFmtId="0" fontId="86" fillId="0" borderId="0"/>
    <xf numFmtId="0" fontId="49" fillId="0" borderId="0"/>
    <xf numFmtId="0" fontId="87" fillId="0" borderId="0"/>
    <xf numFmtId="0" fontId="88" fillId="0" borderId="0"/>
    <xf numFmtId="0" fontId="11" fillId="0" borderId="0">
      <alignment horizontal="center"/>
    </xf>
    <xf numFmtId="0" fontId="89" fillId="0" borderId="0" applyNumberFormat="0" applyFill="0" applyBorder="0" applyAlignment="0" applyProtection="0">
      <alignment vertical="top"/>
      <protection locked="0"/>
    </xf>
    <xf numFmtId="0" fontId="7" fillId="0" borderId="0"/>
    <xf numFmtId="2" fontId="90" fillId="0" borderId="0"/>
    <xf numFmtId="0" fontId="91" fillId="40" borderId="4" applyNumberFormat="0" applyAlignment="0" applyProtection="0"/>
    <xf numFmtId="10" fontId="80" fillId="53" borderId="5" applyNumberFormat="0" applyBorder="0" applyAlignment="0" applyProtection="0"/>
    <xf numFmtId="0" fontId="92" fillId="44" borderId="12" applyNumberFormat="0" applyBorder="0" applyAlignment="0">
      <alignment horizontal="center" vertical="center"/>
      <protection locked="0"/>
    </xf>
    <xf numFmtId="0" fontId="93" fillId="13" borderId="4" applyNumberFormat="0" applyAlignment="0" applyProtection="0"/>
    <xf numFmtId="197" fontId="94" fillId="0" borderId="13">
      <alignment horizontal="center"/>
    </xf>
    <xf numFmtId="0" fontId="15" fillId="0" borderId="0" applyNumberFormat="0" applyFill="0" applyBorder="0" applyAlignment="0" applyProtection="0">
      <alignment vertical="top"/>
      <protection locked="0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3" fontId="95" fillId="44" borderId="5">
      <protection locked="0"/>
    </xf>
    <xf numFmtId="181" fontId="96" fillId="54" borderId="5">
      <alignment horizontal="left"/>
      <protection locked="0"/>
    </xf>
    <xf numFmtId="198" fontId="96" fillId="54" borderId="5">
      <protection locked="0"/>
    </xf>
    <xf numFmtId="0" fontId="96" fillId="54" borderId="5">
      <alignment horizontal="center"/>
      <protection locked="0"/>
    </xf>
    <xf numFmtId="199" fontId="97" fillId="0" borderId="5">
      <alignment horizontal="right" vertical="center" wrapText="1"/>
    </xf>
    <xf numFmtId="10" fontId="92" fillId="54" borderId="14" applyNumberFormat="0" applyAlignment="0">
      <alignment horizontal="center"/>
    </xf>
    <xf numFmtId="200" fontId="11" fillId="0" borderId="15" applyFont="0" applyFill="0" applyBorder="0" applyAlignment="0" applyProtection="0"/>
    <xf numFmtId="201" fontId="11" fillId="0" borderId="0" applyFont="0" applyFill="0" applyBorder="0" applyAlignment="0" applyProtection="0"/>
    <xf numFmtId="202" fontId="11" fillId="0" borderId="0" applyFont="0" applyFill="0" applyBorder="0" applyAlignment="0" applyProtection="0"/>
    <xf numFmtId="0" fontId="98" fillId="0" borderId="0" applyProtection="0">
      <alignment vertical="center"/>
      <protection locked="0"/>
    </xf>
    <xf numFmtId="0" fontId="98" fillId="0" borderId="0" applyNumberFormat="0" applyProtection="0">
      <alignment vertical="top"/>
      <protection locked="0"/>
    </xf>
    <xf numFmtId="0" fontId="99" fillId="0" borderId="16" applyAlignment="0"/>
    <xf numFmtId="187" fontId="2" fillId="0" borderId="0" applyFill="0" applyBorder="0" applyAlignment="0"/>
    <xf numFmtId="170" fontId="45" fillId="0" borderId="0" applyFill="0" applyBorder="0" applyAlignment="0"/>
    <xf numFmtId="187" fontId="2" fillId="0" borderId="0" applyFill="0" applyBorder="0" applyAlignment="0"/>
    <xf numFmtId="188" fontId="2" fillId="0" borderId="0" applyFill="0" applyBorder="0" applyAlignment="0"/>
    <xf numFmtId="170" fontId="45" fillId="0" borderId="0" applyFill="0" applyBorder="0" applyAlignment="0"/>
    <xf numFmtId="0" fontId="100" fillId="0" borderId="17" applyNumberFormat="0" applyFill="0" applyAlignment="0" applyProtection="0"/>
    <xf numFmtId="184" fontId="101" fillId="0" borderId="0"/>
    <xf numFmtId="0" fontId="11" fillId="0" borderId="0">
      <alignment horizontal="center"/>
    </xf>
    <xf numFmtId="14" fontId="94" fillId="0" borderId="13">
      <alignment horizontal="center"/>
    </xf>
    <xf numFmtId="203" fontId="94" fillId="0" borderId="13"/>
    <xf numFmtId="189" fontId="11" fillId="0" borderId="0" applyFont="0" applyFill="0" applyBorder="0" applyAlignment="0" applyProtection="0"/>
    <xf numFmtId="204" fontId="11" fillId="0" borderId="0" applyFont="0" applyFill="0" applyBorder="0" applyAlignment="0" applyProtection="0"/>
    <xf numFmtId="205" fontId="90" fillId="0" borderId="0"/>
    <xf numFmtId="178" fontId="11" fillId="0" borderId="0" applyFont="0" applyFill="0" applyBorder="0" applyAlignment="0" applyProtection="0"/>
    <xf numFmtId="179" fontId="11" fillId="0" borderId="0" applyFont="0" applyFill="0" applyBorder="0" applyAlignment="0" applyProtection="0"/>
    <xf numFmtId="191" fontId="11" fillId="0" borderId="0" applyFont="0" applyFill="0" applyBorder="0" applyAlignment="0" applyProtection="0"/>
    <xf numFmtId="206" fontId="11" fillId="0" borderId="0" applyFont="0" applyFill="0" applyBorder="0" applyAlignment="0" applyProtection="0"/>
    <xf numFmtId="184" fontId="102" fillId="0" borderId="0">
      <alignment vertical="center"/>
    </xf>
    <xf numFmtId="0" fontId="103" fillId="40" borderId="0" applyNumberFormat="0" applyBorder="0" applyAlignment="0" applyProtection="0"/>
    <xf numFmtId="37" fontId="104" fillId="0" borderId="0">
      <alignment vertical="center"/>
    </xf>
    <xf numFmtId="0" fontId="7" fillId="0" borderId="15"/>
    <xf numFmtId="204" fontId="105" fillId="0" borderId="0">
      <alignment vertical="center"/>
    </xf>
    <xf numFmtId="207" fontId="106" fillId="0" borderId="0" applyFill="0" applyBorder="0" applyAlignment="0" applyProtection="0"/>
    <xf numFmtId="208" fontId="11" fillId="0" borderId="0"/>
    <xf numFmtId="0" fontId="17" fillId="0" borderId="0"/>
    <xf numFmtId="0" fontId="107" fillId="0" borderId="0"/>
    <xf numFmtId="0" fontId="4" fillId="0" borderId="0"/>
    <xf numFmtId="0" fontId="11" fillId="39" borderId="18" applyNumberFormat="0" applyFont="0" applyAlignment="0" applyProtection="0"/>
    <xf numFmtId="209" fontId="66" fillId="0" borderId="13"/>
    <xf numFmtId="209" fontId="94" fillId="0" borderId="13"/>
    <xf numFmtId="174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0" fontId="11" fillId="0" borderId="0"/>
    <xf numFmtId="0" fontId="108" fillId="0" borderId="0"/>
    <xf numFmtId="194" fontId="109" fillId="0" borderId="0"/>
    <xf numFmtId="174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0" fontId="110" fillId="42" borderId="19" applyNumberFormat="0" applyAlignment="0" applyProtection="0"/>
    <xf numFmtId="0" fontId="48" fillId="55" borderId="0" applyFill="0" applyBorder="0" applyProtection="0">
      <alignment horizontal="center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52" borderId="0">
      <alignment vertical="center"/>
    </xf>
    <xf numFmtId="49" fontId="111" fillId="0" borderId="20" applyFill="0" applyProtection="0">
      <alignment vertical="center"/>
    </xf>
    <xf numFmtId="210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211" fontId="2" fillId="0" borderId="0" applyFont="0" applyFill="0" applyBorder="0" applyAlignment="0" applyProtection="0"/>
    <xf numFmtId="10" fontId="11" fillId="0" borderId="0" applyFont="0" applyFill="0" applyBorder="0" applyAlignment="0" applyProtection="0"/>
    <xf numFmtId="39" fontId="104" fillId="0" borderId="0">
      <alignment vertical="center"/>
    </xf>
    <xf numFmtId="187" fontId="2" fillId="0" borderId="0" applyFill="0" applyBorder="0" applyAlignment="0"/>
    <xf numFmtId="170" fontId="45" fillId="0" borderId="0" applyFill="0" applyBorder="0" applyAlignment="0"/>
    <xf numFmtId="187" fontId="2" fillId="0" borderId="0" applyFill="0" applyBorder="0" applyAlignment="0"/>
    <xf numFmtId="188" fontId="2" fillId="0" borderId="0" applyFill="0" applyBorder="0" applyAlignment="0"/>
    <xf numFmtId="170" fontId="45" fillId="0" borderId="0" applyFill="0" applyBorder="0" applyAlignment="0"/>
    <xf numFmtId="0" fontId="11" fillId="0" borderId="0"/>
    <xf numFmtId="182" fontId="112" fillId="0" borderId="0"/>
    <xf numFmtId="9" fontId="7" fillId="0" borderId="0" applyFont="0" applyFill="0" applyBorder="0" applyAlignment="0" applyProtection="0"/>
    <xf numFmtId="0" fontId="113" fillId="0" borderId="0">
      <alignment horizontal="left"/>
    </xf>
    <xf numFmtId="0" fontId="113" fillId="0" borderId="0">
      <alignment horizontal="right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56" borderId="5">
      <alignment horizontal="centerContinuous" vertical="center" wrapText="1"/>
      <protection locked="0"/>
    </xf>
    <xf numFmtId="39" fontId="114" fillId="57" borderId="0" applyNumberFormat="0" applyBorder="0" applyAlignment="0" applyProtection="0"/>
    <xf numFmtId="0" fontId="115" fillId="0" borderId="0" applyProtection="0"/>
    <xf numFmtId="0" fontId="66" fillId="0" borderId="0"/>
    <xf numFmtId="0" fontId="116" fillId="0" borderId="0"/>
    <xf numFmtId="0" fontId="117" fillId="0" borderId="0"/>
    <xf numFmtId="0" fontId="94" fillId="0" borderId="0"/>
    <xf numFmtId="189" fontId="118" fillId="58" borderId="0">
      <alignment horizontal="centerContinuous" wrapText="1"/>
    </xf>
    <xf numFmtId="4" fontId="119" fillId="59" borderId="21" applyNumberFormat="0" applyProtection="0">
      <alignment vertical="center"/>
    </xf>
    <xf numFmtId="4" fontId="120" fillId="59" borderId="21" applyNumberFormat="0" applyProtection="0">
      <alignment vertical="center"/>
    </xf>
    <xf numFmtId="4" fontId="119" fillId="59" borderId="21" applyNumberFormat="0" applyProtection="0">
      <alignment horizontal="left" vertical="center" indent="1"/>
    </xf>
    <xf numFmtId="0" fontId="119" fillId="59" borderId="21" applyNumberFormat="0" applyProtection="0">
      <alignment horizontal="left" vertical="top" indent="1"/>
    </xf>
    <xf numFmtId="4" fontId="119" fillId="3" borderId="0" applyNumberFormat="0" applyProtection="0">
      <alignment horizontal="left" vertical="center" indent="1"/>
    </xf>
    <xf numFmtId="4" fontId="53" fillId="8" borderId="21" applyNumberFormat="0" applyProtection="0">
      <alignment horizontal="right" vertical="center"/>
    </xf>
    <xf numFmtId="4" fontId="53" fillId="4" borderId="21" applyNumberFormat="0" applyProtection="0">
      <alignment horizontal="right" vertical="center"/>
    </xf>
    <xf numFmtId="4" fontId="53" fillId="32" borderId="21" applyNumberFormat="0" applyProtection="0">
      <alignment horizontal="right" vertical="center"/>
    </xf>
    <xf numFmtId="4" fontId="53" fillId="18" borderId="21" applyNumberFormat="0" applyProtection="0">
      <alignment horizontal="right" vertical="center"/>
    </xf>
    <xf numFmtId="4" fontId="53" fillId="22" borderId="21" applyNumberFormat="0" applyProtection="0">
      <alignment horizontal="right" vertical="center"/>
    </xf>
    <xf numFmtId="4" fontId="53" fillId="41" borderId="21" applyNumberFormat="0" applyProtection="0">
      <alignment horizontal="right" vertical="center"/>
    </xf>
    <xf numFmtId="4" fontId="53" fillId="15" borderId="21" applyNumberFormat="0" applyProtection="0">
      <alignment horizontal="right" vertical="center"/>
    </xf>
    <xf numFmtId="4" fontId="53" fillId="60" borderId="21" applyNumberFormat="0" applyProtection="0">
      <alignment horizontal="right" vertical="center"/>
    </xf>
    <xf numFmtId="4" fontId="53" fillId="17" borderId="21" applyNumberFormat="0" applyProtection="0">
      <alignment horizontal="right" vertical="center"/>
    </xf>
    <xf numFmtId="4" fontId="119" fillId="61" borderId="22" applyNumberFormat="0" applyProtection="0">
      <alignment horizontal="left" vertical="center" indent="1"/>
    </xf>
    <xf numFmtId="4" fontId="53" fillId="62" borderId="0" applyNumberFormat="0" applyProtection="0">
      <alignment horizontal="left" vertical="center" indent="1"/>
    </xf>
    <xf numFmtId="4" fontId="121" fillId="14" borderId="0" applyNumberFormat="0" applyProtection="0">
      <alignment horizontal="left" vertical="center" indent="1"/>
    </xf>
    <xf numFmtId="4" fontId="53" fillId="3" borderId="21" applyNumberFormat="0" applyProtection="0">
      <alignment horizontal="right" vertical="center"/>
    </xf>
    <xf numFmtId="4" fontId="112" fillId="62" borderId="0" applyNumberFormat="0" applyProtection="0">
      <alignment horizontal="left" vertical="center" indent="1"/>
    </xf>
    <xf numFmtId="4" fontId="112" fillId="3" borderId="0" applyNumberFormat="0" applyProtection="0">
      <alignment horizontal="left" vertical="center" indent="1"/>
    </xf>
    <xf numFmtId="0" fontId="11" fillId="14" borderId="21" applyNumberFormat="0" applyProtection="0">
      <alignment horizontal="left" vertical="center" indent="1"/>
    </xf>
    <xf numFmtId="0" fontId="11" fillId="14" borderId="21" applyNumberFormat="0" applyProtection="0">
      <alignment horizontal="left" vertical="top" indent="1"/>
    </xf>
    <xf numFmtId="0" fontId="11" fillId="3" borderId="21" applyNumberFormat="0" applyProtection="0">
      <alignment horizontal="left" vertical="center" indent="1"/>
    </xf>
    <xf numFmtId="0" fontId="11" fillId="3" borderId="21" applyNumberFormat="0" applyProtection="0">
      <alignment horizontal="left" vertical="top" indent="1"/>
    </xf>
    <xf numFmtId="0" fontId="11" fillId="7" borderId="21" applyNumberFormat="0" applyProtection="0">
      <alignment horizontal="left" vertical="center" indent="1"/>
    </xf>
    <xf numFmtId="0" fontId="11" fillId="7" borderId="21" applyNumberFormat="0" applyProtection="0">
      <alignment horizontal="left" vertical="top" indent="1"/>
    </xf>
    <xf numFmtId="0" fontId="11" fillId="62" borderId="21" applyNumberFormat="0" applyProtection="0">
      <alignment horizontal="left" vertical="center" indent="1"/>
    </xf>
    <xf numFmtId="0" fontId="11" fillId="62" borderId="21" applyNumberFormat="0" applyProtection="0">
      <alignment horizontal="left" vertical="top" indent="1"/>
    </xf>
    <xf numFmtId="0" fontId="11" fillId="6" borderId="5" applyNumberFormat="0">
      <protection locked="0"/>
    </xf>
    <xf numFmtId="4" fontId="53" fillId="5" borderId="21" applyNumberFormat="0" applyProtection="0">
      <alignment vertical="center"/>
    </xf>
    <xf numFmtId="4" fontId="122" fillId="5" borderId="21" applyNumberFormat="0" applyProtection="0">
      <alignment vertical="center"/>
    </xf>
    <xf numFmtId="4" fontId="53" fillId="5" borderId="21" applyNumberFormat="0" applyProtection="0">
      <alignment horizontal="left" vertical="center" indent="1"/>
    </xf>
    <xf numFmtId="0" fontId="53" fillId="5" borderId="21" applyNumberFormat="0" applyProtection="0">
      <alignment horizontal="left" vertical="top" indent="1"/>
    </xf>
    <xf numFmtId="4" fontId="53" fillId="62" borderId="21" applyNumberFormat="0" applyProtection="0">
      <alignment horizontal="right" vertical="center"/>
    </xf>
    <xf numFmtId="4" fontId="122" fillId="62" borderId="21" applyNumberFormat="0" applyProtection="0">
      <alignment horizontal="right" vertical="center"/>
    </xf>
    <xf numFmtId="4" fontId="53" fillId="3" borderId="21" applyNumberFormat="0" applyProtection="0">
      <alignment horizontal="left" vertical="center" indent="1"/>
    </xf>
    <xf numFmtId="0" fontId="53" fillId="3" borderId="21" applyNumberFormat="0" applyProtection="0">
      <alignment horizontal="left" vertical="top" indent="1"/>
    </xf>
    <xf numFmtId="4" fontId="123" fillId="63" borderId="0" applyNumberFormat="0" applyProtection="0">
      <alignment horizontal="left" vertical="center" indent="1"/>
    </xf>
    <xf numFmtId="4" fontId="124" fillId="62" borderId="21" applyNumberFormat="0" applyProtection="0">
      <alignment horizontal="right" vertical="center"/>
    </xf>
    <xf numFmtId="189" fontId="125" fillId="64" borderId="9" applyNumberFormat="0" applyProtection="0">
      <alignment horizontal="left" vertical="center"/>
    </xf>
    <xf numFmtId="0" fontId="126" fillId="0" borderId="0" applyNumberFormat="0" applyFill="0" applyBorder="0" applyAlignment="0" applyProtection="0"/>
    <xf numFmtId="0" fontId="11" fillId="0" borderId="0"/>
    <xf numFmtId="0" fontId="113" fillId="0" borderId="0"/>
    <xf numFmtId="0" fontId="96" fillId="0" borderId="0"/>
    <xf numFmtId="0" fontId="3" fillId="0" borderId="0"/>
    <xf numFmtId="38" fontId="29" fillId="0" borderId="0"/>
    <xf numFmtId="0" fontId="11" fillId="52" borderId="0"/>
    <xf numFmtId="212" fontId="72" fillId="0" borderId="0"/>
    <xf numFmtId="49" fontId="53" fillId="0" borderId="0" applyFill="0" applyBorder="0" applyAlignment="0"/>
    <xf numFmtId="213" fontId="2" fillId="0" borderId="0" applyFill="0" applyBorder="0" applyAlignment="0"/>
    <xf numFmtId="214" fontId="2" fillId="0" borderId="0" applyFill="0" applyBorder="0" applyAlignment="0"/>
    <xf numFmtId="40" fontId="44" fillId="0" borderId="0"/>
    <xf numFmtId="0" fontId="126" fillId="0" borderId="0" applyNumberFormat="0" applyFill="0" applyBorder="0" applyAlignment="0" applyProtection="0"/>
    <xf numFmtId="0" fontId="11" fillId="0" borderId="23" applyNumberFormat="0" applyFont="0" applyFill="0" applyAlignment="0" applyProtection="0"/>
    <xf numFmtId="38" fontId="7" fillId="0" borderId="0" applyFont="0" applyFill="0" applyBorder="0" applyAlignment="0" applyProtection="0"/>
    <xf numFmtId="40" fontId="7" fillId="0" borderId="0" applyFont="0" applyFill="0" applyBorder="0" applyAlignment="0" applyProtection="0"/>
    <xf numFmtId="0" fontId="127" fillId="0" borderId="0"/>
    <xf numFmtId="0" fontId="11" fillId="0" borderId="0"/>
    <xf numFmtId="37" fontId="104" fillId="0" borderId="0" applyFill="0" applyBorder="0" applyAlignment="0">
      <alignment vertical="center"/>
    </xf>
    <xf numFmtId="189" fontId="118" fillId="65" borderId="0">
      <alignment horizontal="centerContinuous" wrapText="1"/>
    </xf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215" fontId="11" fillId="0" borderId="0" applyFont="0" applyFill="0" applyBorder="0" applyAlignment="0" applyProtection="0"/>
    <xf numFmtId="216" fontId="11" fillId="0" borderId="0" applyFont="0" applyFill="0" applyBorder="0" applyAlignment="0" applyProtection="0"/>
    <xf numFmtId="0" fontId="11" fillId="0" borderId="0">
      <alignment horizontal="center" vertical="center" textRotation="180"/>
    </xf>
    <xf numFmtId="166" fontId="11" fillId="0" borderId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28" fillId="0" borderId="0" applyNumberFormat="0" applyFill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41" borderId="0" applyNumberFormat="0" applyBorder="0" applyAlignment="0" applyProtection="0"/>
    <xf numFmtId="0" fontId="6" fillId="41" borderId="0" applyNumberFormat="0" applyBorder="0" applyAlignment="0" applyProtection="0"/>
    <xf numFmtId="170" fontId="22" fillId="0" borderId="24">
      <protection locked="0"/>
    </xf>
    <xf numFmtId="217" fontId="2" fillId="53" borderId="5"/>
    <xf numFmtId="218" fontId="38" fillId="0" borderId="13">
      <alignment horizontal="center"/>
    </xf>
    <xf numFmtId="0" fontId="129" fillId="0" borderId="0" applyNumberFormat="0" applyFill="0" applyBorder="0" applyAlignment="0" applyProtection="0"/>
    <xf numFmtId="0" fontId="23" fillId="13" borderId="4" applyNumberFormat="0" applyAlignment="0" applyProtection="0"/>
    <xf numFmtId="0" fontId="23" fillId="13" borderId="4" applyNumberFormat="0" applyAlignment="0" applyProtection="0"/>
    <xf numFmtId="0" fontId="24" fillId="16" borderId="19" applyNumberFormat="0" applyAlignment="0" applyProtection="0"/>
    <xf numFmtId="0" fontId="24" fillId="16" borderId="19" applyNumberFormat="0" applyAlignment="0" applyProtection="0"/>
    <xf numFmtId="0" fontId="25" fillId="16" borderId="4" applyNumberFormat="0" applyAlignment="0" applyProtection="0"/>
    <xf numFmtId="0" fontId="25" fillId="16" borderId="4" applyNumberFormat="0" applyAlignment="0" applyProtection="0"/>
    <xf numFmtId="0" fontId="130" fillId="0" borderId="0" applyNumberFormat="0" applyFill="0" applyBorder="0" applyAlignment="0" applyProtection="0">
      <alignment vertical="top"/>
      <protection locked="0"/>
    </xf>
    <xf numFmtId="0" fontId="131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14" fontId="132" fillId="0" borderId="25" applyBorder="0">
      <alignment horizontal="center" vertical="center"/>
    </xf>
    <xf numFmtId="14" fontId="22" fillId="0" borderId="0">
      <alignment vertical="center"/>
    </xf>
    <xf numFmtId="165" fontId="133" fillId="0" borderId="0" applyFont="0" applyFill="0" applyBorder="0" applyAlignment="0" applyProtection="0"/>
    <xf numFmtId="0" fontId="134" fillId="0" borderId="0" applyBorder="0">
      <alignment horizontal="center" vertical="center" wrapText="1"/>
    </xf>
    <xf numFmtId="0" fontId="26" fillId="0" borderId="26" applyNumberFormat="0" applyFill="0" applyAlignment="0" applyProtection="0"/>
    <xf numFmtId="0" fontId="26" fillId="0" borderId="26" applyNumberFormat="0" applyFill="0" applyAlignment="0" applyProtection="0"/>
    <xf numFmtId="0" fontId="27" fillId="0" borderId="27" applyNumberFormat="0" applyFill="0" applyAlignment="0" applyProtection="0"/>
    <xf numFmtId="0" fontId="27" fillId="0" borderId="27" applyNumberFormat="0" applyFill="0" applyAlignment="0" applyProtection="0"/>
    <xf numFmtId="0" fontId="28" fillId="0" borderId="28" applyNumberFormat="0" applyFill="0" applyAlignment="0" applyProtection="0"/>
    <xf numFmtId="0" fontId="28" fillId="0" borderId="28" applyNumberFormat="0" applyFill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35" fillId="0" borderId="29" applyBorder="0">
      <alignment horizontal="center" vertical="center" wrapText="1"/>
    </xf>
    <xf numFmtId="170" fontId="29" fillId="66" borderId="24"/>
    <xf numFmtId="4" fontId="136" fillId="44" borderId="5" applyBorder="0">
      <alignment horizontal="right"/>
    </xf>
    <xf numFmtId="39" fontId="104" fillId="0" borderId="0">
      <alignment vertical="center"/>
    </xf>
    <xf numFmtId="39" fontId="104" fillId="0" borderId="0">
      <alignment vertical="center"/>
    </xf>
    <xf numFmtId="0" fontId="30" fillId="0" borderId="30" applyNumberFormat="0" applyFill="0" applyAlignment="0" applyProtection="0"/>
    <xf numFmtId="0" fontId="30" fillId="0" borderId="30" applyNumberFormat="0" applyFill="0" applyAlignment="0" applyProtection="0"/>
    <xf numFmtId="0" fontId="31" fillId="67" borderId="6" applyNumberFormat="0" applyAlignment="0" applyProtection="0"/>
    <xf numFmtId="0" fontId="31" fillId="67" borderId="6" applyNumberFormat="0" applyAlignment="0" applyProtection="0"/>
    <xf numFmtId="0" fontId="86" fillId="64" borderId="0" applyFill="0">
      <alignment wrapText="1"/>
    </xf>
    <xf numFmtId="0" fontId="47" fillId="0" borderId="0">
      <alignment horizontal="center" vertical="top" wrapText="1"/>
    </xf>
    <xf numFmtId="0" fontId="84" fillId="0" borderId="0">
      <alignment horizontal="centerContinuous" vertical="center" wrapText="1"/>
    </xf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59" borderId="0" applyNumberFormat="0" applyBorder="0" applyAlignment="0" applyProtection="0"/>
    <xf numFmtId="0" fontId="33" fillId="59" borderId="0" applyNumberFormat="0" applyBorder="0" applyAlignment="0" applyProtection="0"/>
    <xf numFmtId="0" fontId="2" fillId="0" borderId="0"/>
    <xf numFmtId="0" fontId="2" fillId="0" borderId="0"/>
    <xf numFmtId="0" fontId="1" fillId="0" borderId="0"/>
    <xf numFmtId="0" fontId="2" fillId="0" borderId="0"/>
    <xf numFmtId="0" fontId="11" fillId="0" borderId="0"/>
    <xf numFmtId="0" fontId="43" fillId="0" borderId="0"/>
    <xf numFmtId="0" fontId="5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22" fillId="0" borderId="0"/>
    <xf numFmtId="0" fontId="2" fillId="0" borderId="0"/>
    <xf numFmtId="0" fontId="22" fillId="0" borderId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1" fillId="5" borderId="18" applyNumberFormat="0" applyFont="0" applyAlignment="0" applyProtection="0"/>
    <xf numFmtId="0" fontId="11" fillId="5" borderId="18" applyNumberFormat="0" applyFont="0" applyAlignment="0" applyProtection="0"/>
    <xf numFmtId="9" fontId="2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6" fillId="0" borderId="31" applyNumberFormat="0" applyFill="0" applyAlignment="0" applyProtection="0"/>
    <xf numFmtId="0" fontId="36" fillId="0" borderId="31" applyNumberFormat="0" applyFill="0" applyAlignment="0" applyProtection="0"/>
    <xf numFmtId="0" fontId="3" fillId="0" borderId="0"/>
    <xf numFmtId="0" fontId="3" fillId="0" borderId="0"/>
    <xf numFmtId="0" fontId="3" fillId="0" borderId="0"/>
    <xf numFmtId="0" fontId="2" fillId="0" borderId="0">
      <alignment vertical="justify"/>
    </xf>
    <xf numFmtId="0" fontId="2" fillId="68" borderId="5" applyNumberFormat="0" applyAlignment="0">
      <alignment horizontal="left"/>
    </xf>
    <xf numFmtId="0" fontId="2" fillId="68" borderId="5" applyNumberFormat="0" applyAlignment="0">
      <alignment horizontal="left"/>
    </xf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49" fontId="86" fillId="0" borderId="0">
      <alignment horizontal="center"/>
    </xf>
    <xf numFmtId="177" fontId="38" fillId="0" borderId="0"/>
    <xf numFmtId="177" fontId="38" fillId="0" borderId="0"/>
    <xf numFmtId="177" fontId="38" fillId="0" borderId="0"/>
    <xf numFmtId="177" fontId="38" fillId="0" borderId="0"/>
    <xf numFmtId="177" fontId="38" fillId="0" borderId="0"/>
    <xf numFmtId="177" fontId="38" fillId="0" borderId="0"/>
    <xf numFmtId="177" fontId="38" fillId="0" borderId="0"/>
    <xf numFmtId="177" fontId="38" fillId="0" borderId="0"/>
    <xf numFmtId="177" fontId="38" fillId="0" borderId="0"/>
    <xf numFmtId="177" fontId="38" fillId="0" borderId="0"/>
    <xf numFmtId="177" fontId="38" fillId="0" borderId="0"/>
    <xf numFmtId="39" fontId="104" fillId="0" borderId="0">
      <alignment vertical="center"/>
    </xf>
    <xf numFmtId="164" fontId="2" fillId="0" borderId="0" applyFont="0" applyFill="0" applyBorder="0" applyAlignment="0" applyProtection="0"/>
    <xf numFmtId="3" fontId="39" fillId="0" borderId="32" applyFont="0" applyBorder="0">
      <alignment horizontal="right"/>
      <protection locked="0"/>
    </xf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80" fontId="11" fillId="0" borderId="0" applyFont="0" applyFill="0" applyBorder="0" applyAlignment="0" applyProtection="0"/>
    <xf numFmtId="166" fontId="2" fillId="0" borderId="0" applyFont="0" applyFill="0" applyBorder="0" applyAlignment="0" applyProtection="0"/>
    <xf numFmtId="180" fontId="11" fillId="0" borderId="0" applyFont="0" applyFill="0" applyBorder="0" applyAlignment="0" applyProtection="0"/>
    <xf numFmtId="166" fontId="2" fillId="0" borderId="0" applyFont="0" applyFill="0" applyBorder="0" applyAlignment="0" applyProtection="0"/>
    <xf numFmtId="180" fontId="1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" fontId="136" fillId="64" borderId="0" applyFont="0" applyBorder="0">
      <alignment horizontal="right"/>
    </xf>
    <xf numFmtId="4" fontId="136" fillId="64" borderId="0" applyBorder="0">
      <alignment horizontal="right"/>
    </xf>
    <xf numFmtId="4" fontId="136" fillId="50" borderId="33" applyBorder="0">
      <alignment horizontal="right"/>
    </xf>
    <xf numFmtId="4" fontId="136" fillId="64" borderId="5" applyFont="0" applyBorder="0">
      <alignment horizontal="right"/>
    </xf>
    <xf numFmtId="169" fontId="40" fillId="42" borderId="16">
      <alignment vertical="center"/>
    </xf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50" fillId="0" borderId="0">
      <protection locked="0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166" fontId="1" fillId="0" borderId="0" applyFont="0" applyFill="0" applyBorder="0" applyAlignment="0" applyProtection="0"/>
    <xf numFmtId="167" fontId="11" fillId="0" borderId="0" applyFont="0" applyFill="0" applyBorder="0" applyAlignment="0" applyProtection="0"/>
    <xf numFmtId="37" fontId="77" fillId="0" borderId="0" applyFill="0" applyBorder="0" applyAlignment="0" applyProtection="0"/>
    <xf numFmtId="168" fontId="105" fillId="0" borderId="0">
      <alignment vertical="center"/>
    </xf>
    <xf numFmtId="167" fontId="118" fillId="58" borderId="0">
      <alignment horizontal="centerContinuous" wrapText="1"/>
    </xf>
    <xf numFmtId="167" fontId="125" fillId="64" borderId="9" applyNumberFormat="0" applyProtection="0">
      <alignment horizontal="left" vertical="center"/>
    </xf>
    <xf numFmtId="167" fontId="118" fillId="65" borderId="0">
      <alignment horizontal="centerContinuous" wrapText="1"/>
    </xf>
    <xf numFmtId="0" fontId="144" fillId="0" borderId="0"/>
    <xf numFmtId="2" fontId="145" fillId="0" borderId="0"/>
    <xf numFmtId="205" fontId="145" fillId="0" borderId="0"/>
  </cellStyleXfs>
  <cellXfs count="86">
    <xf numFmtId="0" fontId="0" fillId="0" borderId="0" xfId="0"/>
    <xf numFmtId="0" fontId="137" fillId="0" borderId="5" xfId="0" applyFont="1" applyBorder="1" applyAlignment="1">
      <alignment wrapText="1"/>
    </xf>
    <xf numFmtId="0" fontId="0" fillId="69" borderId="5" xfId="0" applyFont="1" applyFill="1" applyBorder="1"/>
    <xf numFmtId="0" fontId="0" fillId="69" borderId="5" xfId="0" applyFill="1" applyBorder="1"/>
    <xf numFmtId="0" fontId="138" fillId="0" borderId="33" xfId="0" applyFont="1" applyBorder="1" applyAlignment="1">
      <alignment wrapText="1"/>
    </xf>
    <xf numFmtId="14" fontId="138" fillId="0" borderId="34" xfId="0" applyNumberFormat="1" applyFont="1" applyBorder="1" applyAlignment="1">
      <alignment wrapText="1"/>
    </xf>
    <xf numFmtId="0" fontId="138" fillId="0" borderId="34" xfId="0" applyFont="1" applyBorder="1" applyAlignment="1">
      <alignment wrapText="1"/>
    </xf>
    <xf numFmtId="0" fontId="138" fillId="0" borderId="36" xfId="0" applyFont="1" applyBorder="1" applyAlignment="1">
      <alignment wrapText="1"/>
    </xf>
    <xf numFmtId="0" fontId="137" fillId="0" borderId="35" xfId="0" applyFont="1" applyBorder="1" applyAlignment="1">
      <alignment wrapText="1"/>
    </xf>
    <xf numFmtId="0" fontId="137" fillId="0" borderId="37" xfId="0" applyFont="1" applyBorder="1" applyAlignment="1">
      <alignment wrapText="1"/>
    </xf>
    <xf numFmtId="0" fontId="0" fillId="70" borderId="5" xfId="0" applyFill="1" applyBorder="1"/>
    <xf numFmtId="0" fontId="139" fillId="0" borderId="8" xfId="0" applyFont="1" applyBorder="1" applyAlignment="1">
      <alignment horizontal="center"/>
    </xf>
    <xf numFmtId="0" fontId="0" fillId="0" borderId="5" xfId="0" applyFill="1" applyBorder="1"/>
    <xf numFmtId="0" fontId="0" fillId="71" borderId="0" xfId="0" applyFill="1"/>
    <xf numFmtId="0" fontId="140" fillId="0" borderId="5" xfId="0" applyFont="1" applyBorder="1" applyAlignment="1">
      <alignment horizontal="center" vertical="center" wrapText="1"/>
    </xf>
    <xf numFmtId="0" fontId="140" fillId="0" borderId="5" xfId="0" applyFont="1" applyBorder="1" applyAlignment="1">
      <alignment vertical="center" wrapText="1"/>
    </xf>
    <xf numFmtId="0" fontId="140" fillId="0" borderId="5" xfId="0" applyFont="1" applyBorder="1" applyAlignment="1">
      <alignment horizontal="center" vertical="center"/>
    </xf>
    <xf numFmtId="0" fontId="142" fillId="0" borderId="5" xfId="0" applyFont="1" applyBorder="1" applyAlignment="1">
      <alignment horizontal="center" vertical="center"/>
    </xf>
    <xf numFmtId="4" fontId="0" fillId="0" borderId="0" xfId="0" applyNumberFormat="1"/>
    <xf numFmtId="3" fontId="140" fillId="0" borderId="5" xfId="0" applyNumberFormat="1" applyFont="1" applyBorder="1" applyAlignment="1">
      <alignment horizontal="center" vertical="center"/>
    </xf>
    <xf numFmtId="3" fontId="142" fillId="0" borderId="5" xfId="0" applyNumberFormat="1" applyFont="1" applyBorder="1" applyAlignment="1">
      <alignment horizontal="center" vertical="center"/>
    </xf>
    <xf numFmtId="0" fontId="143" fillId="0" borderId="5" xfId="0" applyFont="1" applyBorder="1" applyAlignment="1">
      <alignment horizontal="center" vertical="center" wrapText="1"/>
    </xf>
    <xf numFmtId="0" fontId="139" fillId="0" borderId="41" xfId="0" applyFont="1" applyBorder="1"/>
    <xf numFmtId="0" fontId="0" fillId="0" borderId="0" xfId="0" applyAlignment="1">
      <alignment horizontal="right"/>
    </xf>
    <xf numFmtId="182" fontId="0" fillId="0" borderId="0" xfId="0" applyNumberFormat="1" applyAlignment="1">
      <alignment horizontal="left"/>
    </xf>
    <xf numFmtId="0" fontId="42" fillId="0" borderId="33" xfId="1269" applyFont="1" applyFill="1" applyBorder="1" applyAlignment="1" applyProtection="1">
      <alignment horizontal="center" vertical="center" wrapText="1"/>
    </xf>
    <xf numFmtId="4" fontId="0" fillId="0" borderId="5" xfId="0" applyNumberFormat="1" applyBorder="1"/>
    <xf numFmtId="4" fontId="139" fillId="0" borderId="42" xfId="0" applyNumberFormat="1" applyFont="1" applyBorder="1"/>
    <xf numFmtId="4" fontId="0" fillId="0" borderId="43" xfId="0" applyNumberFormat="1" applyBorder="1"/>
    <xf numFmtId="3" fontId="146" fillId="0" borderId="34" xfId="0" applyNumberFormat="1" applyFont="1" applyBorder="1" applyAlignment="1">
      <alignment horizontal="center" vertical="center" wrapText="1"/>
    </xf>
    <xf numFmtId="3" fontId="146" fillId="0" borderId="36" xfId="0" applyNumberFormat="1" applyFont="1" applyFill="1" applyBorder="1" applyAlignment="1">
      <alignment horizontal="center" vertical="center" wrapText="1"/>
    </xf>
    <xf numFmtId="0" fontId="0" fillId="0" borderId="35" xfId="0" applyBorder="1"/>
    <xf numFmtId="4" fontId="0" fillId="0" borderId="37" xfId="0" applyNumberFormat="1" applyBorder="1"/>
    <xf numFmtId="0" fontId="0" fillId="0" borderId="35" xfId="0" applyBorder="1" applyAlignment="1">
      <alignment wrapText="1"/>
    </xf>
    <xf numFmtId="0" fontId="0" fillId="0" borderId="39" xfId="0" applyBorder="1"/>
    <xf numFmtId="4" fontId="0" fillId="0" borderId="40" xfId="0" applyNumberFormat="1" applyBorder="1"/>
    <xf numFmtId="4" fontId="0" fillId="0" borderId="38" xfId="0" applyNumberFormat="1" applyBorder="1"/>
    <xf numFmtId="0" fontId="0" fillId="0" borderId="41" xfId="0" applyBorder="1"/>
    <xf numFmtId="0" fontId="0" fillId="0" borderId="42" xfId="0" applyBorder="1" applyAlignment="1">
      <alignment horizontal="center"/>
    </xf>
    <xf numFmtId="0" fontId="0" fillId="0" borderId="43" xfId="0" applyBorder="1" applyAlignment="1">
      <alignment horizontal="center"/>
    </xf>
    <xf numFmtId="4" fontId="0" fillId="0" borderId="2" xfId="0" applyNumberFormat="1" applyFill="1" applyBorder="1"/>
    <xf numFmtId="4" fontId="0" fillId="0" borderId="0" xfId="0" applyNumberFormat="1" applyFill="1" applyBorder="1"/>
    <xf numFmtId="0" fontId="0" fillId="71" borderId="35" xfId="0" applyFill="1" applyBorder="1"/>
    <xf numFmtId="0" fontId="0" fillId="71" borderId="35" xfId="0" applyFill="1" applyBorder="1" applyAlignment="1">
      <alignment wrapText="1"/>
    </xf>
    <xf numFmtId="4" fontId="0" fillId="0" borderId="45" xfId="0" applyNumberFormat="1" applyBorder="1"/>
    <xf numFmtId="4" fontId="0" fillId="0" borderId="46" xfId="0" applyNumberFormat="1" applyBorder="1"/>
    <xf numFmtId="0" fontId="0" fillId="71" borderId="44" xfId="0" applyFill="1" applyBorder="1" applyAlignment="1">
      <alignment wrapText="1"/>
    </xf>
    <xf numFmtId="0" fontId="0" fillId="0" borderId="47" xfId="0" applyBorder="1"/>
    <xf numFmtId="4" fontId="0" fillId="0" borderId="48" xfId="0" applyNumberFormat="1" applyBorder="1"/>
    <xf numFmtId="4" fontId="0" fillId="0" borderId="49" xfId="0" applyNumberFormat="1" applyBorder="1"/>
    <xf numFmtId="0" fontId="147" fillId="70" borderId="35" xfId="0" applyFont="1" applyFill="1" applyBorder="1" applyAlignment="1">
      <alignment wrapText="1"/>
    </xf>
    <xf numFmtId="0" fontId="147" fillId="70" borderId="33" xfId="0" applyFont="1" applyFill="1" applyBorder="1"/>
    <xf numFmtId="0" fontId="147" fillId="0" borderId="33" xfId="0" applyFont="1" applyBorder="1"/>
    <xf numFmtId="0" fontId="148" fillId="0" borderId="0" xfId="0" applyFont="1" applyAlignment="1">
      <alignment wrapText="1"/>
    </xf>
    <xf numFmtId="0" fontId="148" fillId="0" borderId="0" xfId="0" applyFont="1" applyAlignment="1">
      <alignment vertical="center"/>
    </xf>
    <xf numFmtId="0" fontId="143" fillId="0" borderId="0" xfId="0" applyFont="1" applyAlignment="1">
      <alignment vertical="center"/>
    </xf>
    <xf numFmtId="0" fontId="42" fillId="0" borderId="36" xfId="1269" applyFont="1" applyFill="1" applyBorder="1" applyAlignment="1" applyProtection="1">
      <alignment horizontal="center" vertical="center" wrapText="1"/>
    </xf>
    <xf numFmtId="0" fontId="147" fillId="70" borderId="35" xfId="0" applyFont="1" applyFill="1" applyBorder="1"/>
    <xf numFmtId="0" fontId="149" fillId="0" borderId="39" xfId="0" applyFont="1" applyBorder="1" applyAlignment="1">
      <alignment wrapText="1"/>
    </xf>
    <xf numFmtId="0" fontId="147" fillId="0" borderId="33" xfId="0" applyFont="1" applyBorder="1" applyAlignment="1">
      <alignment wrapText="1"/>
    </xf>
    <xf numFmtId="0" fontId="147" fillId="0" borderId="35" xfId="0" applyFont="1" applyBorder="1" applyAlignment="1">
      <alignment wrapText="1"/>
    </xf>
    <xf numFmtId="0" fontId="147" fillId="0" borderId="29" xfId="0" applyFont="1" applyBorder="1" applyAlignment="1">
      <alignment wrapText="1"/>
    </xf>
    <xf numFmtId="0" fontId="149" fillId="0" borderId="47" xfId="0" applyFont="1" applyBorder="1" applyAlignment="1">
      <alignment wrapText="1"/>
    </xf>
    <xf numFmtId="0" fontId="149" fillId="70" borderId="47" xfId="0" applyFont="1" applyFill="1" applyBorder="1" applyAlignment="1">
      <alignment wrapText="1"/>
    </xf>
    <xf numFmtId="0" fontId="149" fillId="0" borderId="41" xfId="0" applyFont="1" applyBorder="1" applyAlignment="1">
      <alignment wrapText="1"/>
    </xf>
    <xf numFmtId="0" fontId="149" fillId="70" borderId="41" xfId="0" applyFont="1" applyFill="1" applyBorder="1" applyAlignment="1">
      <alignment wrapText="1"/>
    </xf>
    <xf numFmtId="0" fontId="149" fillId="0" borderId="41" xfId="0" applyFont="1" applyFill="1" applyBorder="1" applyAlignment="1">
      <alignment wrapText="1"/>
    </xf>
    <xf numFmtId="0" fontId="149" fillId="0" borderId="39" xfId="0" applyFont="1" applyBorder="1"/>
    <xf numFmtId="0" fontId="149" fillId="0" borderId="47" xfId="0" applyFont="1" applyBorder="1"/>
    <xf numFmtId="4" fontId="149" fillId="0" borderId="49" xfId="0" applyNumberFormat="1" applyFont="1" applyBorder="1"/>
    <xf numFmtId="0" fontId="147" fillId="0" borderId="36" xfId="0" applyFont="1" applyFill="1" applyBorder="1" applyAlignment="1">
      <alignment horizontal="right"/>
    </xf>
    <xf numFmtId="4" fontId="147" fillId="0" borderId="37" xfId="0" applyNumberFormat="1" applyFont="1" applyFill="1" applyBorder="1"/>
    <xf numFmtId="4" fontId="147" fillId="0" borderId="36" xfId="0" applyNumberFormat="1" applyFont="1" applyFill="1" applyBorder="1"/>
    <xf numFmtId="4" fontId="147" fillId="0" borderId="50" xfId="0" applyNumberFormat="1" applyFont="1" applyFill="1" applyBorder="1"/>
    <xf numFmtId="4" fontId="150" fillId="0" borderId="37" xfId="0" applyNumberFormat="1" applyFont="1" applyFill="1" applyBorder="1"/>
    <xf numFmtId="4" fontId="149" fillId="71" borderId="38" xfId="0" applyNumberFormat="1" applyFont="1" applyFill="1" applyBorder="1"/>
    <xf numFmtId="4" fontId="149" fillId="71" borderId="49" xfId="0" applyNumberFormat="1" applyFont="1" applyFill="1" applyBorder="1"/>
    <xf numFmtId="4" fontId="149" fillId="71" borderId="43" xfId="0" applyNumberFormat="1" applyFont="1" applyFill="1" applyBorder="1"/>
    <xf numFmtId="4" fontId="149" fillId="0" borderId="49" xfId="0" applyNumberFormat="1" applyFont="1" applyFill="1" applyBorder="1"/>
    <xf numFmtId="0" fontId="147" fillId="0" borderId="47" xfId="0" applyFont="1" applyFill="1" applyBorder="1"/>
    <xf numFmtId="0" fontId="147" fillId="0" borderId="47" xfId="0" applyFont="1" applyBorder="1"/>
    <xf numFmtId="0" fontId="0" fillId="0" borderId="8" xfId="0" applyBorder="1" applyAlignment="1">
      <alignment horizontal="right"/>
    </xf>
    <xf numFmtId="0" fontId="139" fillId="0" borderId="8" xfId="0" applyFont="1" applyBorder="1" applyAlignment="1">
      <alignment horizontal="center"/>
    </xf>
    <xf numFmtId="0" fontId="140" fillId="0" borderId="5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48" fillId="0" borderId="0" xfId="0" applyFont="1" applyAlignment="1">
      <alignment horizontal="center" wrapText="1"/>
    </xf>
  </cellXfs>
  <cellStyles count="1365">
    <cellStyle name="_ ТЭЦ февраль 04г" xfId="8" xr:uid="{00000000-0005-0000-0000-000000000000}"/>
    <cellStyle name="_1.2.1 Отчет о прибылях и убытках" xfId="9" xr:uid="{00000000-0005-0000-0000-000001000000}"/>
    <cellStyle name="_1.2.1.Отчет о прибылях и убытках Profit and loss" xfId="10" xr:uid="{00000000-0005-0000-0000-000002000000}"/>
    <cellStyle name="_1.2.3.Баланс Balance" xfId="11" xr:uid="{00000000-0005-0000-0000-000003000000}"/>
    <cellStyle name="_1.3. План производства Production" xfId="12" xr:uid="{00000000-0005-0000-0000-000004000000}"/>
    <cellStyle name="_1.4. ТЭП Technical parametres" xfId="13" xr:uid="{00000000-0005-0000-0000-000005000000}"/>
    <cellStyle name="_1.Полная себестоимость алюминия Aluminium costs" xfId="14" xr:uid="{00000000-0005-0000-0000-000006000000}"/>
    <cellStyle name="_105_Р-05-3 факт май 2004" xfId="15" xr:uid="{00000000-0005-0000-0000-000007000000}"/>
    <cellStyle name="_106_Р-05-3 факт июнь 2004" xfId="16" xr:uid="{00000000-0005-0000-0000-000008000000}"/>
    <cellStyle name="_109_Р-05-3 факт сентябрь 20041" xfId="17" xr:uid="{00000000-0005-0000-0000-000009000000}"/>
    <cellStyle name="_109_Р-05-3 факт сентябрь 20042" xfId="18" xr:uid="{00000000-0005-0000-0000-00000A000000}"/>
    <cellStyle name="_2. Индивидуальные показатели 2005 г" xfId="19" xr:uid="{00000000-0005-0000-0000-00000B000000}"/>
    <cellStyle name="_2.Себестоимость глинозема Alumina costs" xfId="20" xr:uid="{00000000-0005-0000-0000-00000C000000}"/>
    <cellStyle name="_2003-08 Оперативный отчет (1 ч) (Носта)" xfId="21" xr:uid="{00000000-0005-0000-0000-00000D000000}"/>
    <cellStyle name="_2003-08 Оперативный отчет (1и2 ч) (Носта)" xfId="22" xr:uid="{00000000-0005-0000-0000-00000E000000}"/>
    <cellStyle name="_2003-08 Оперативный отчет (Медиа)" xfId="23" xr:uid="{00000000-0005-0000-0000-00000F000000}"/>
    <cellStyle name="_2003-11 Оперативный отчет (Медиа)" xfId="24" xr:uid="{00000000-0005-0000-0000-000010000000}"/>
    <cellStyle name="_2006planbookfile" xfId="25" xr:uid="{00000000-0005-0000-0000-000011000000}"/>
    <cellStyle name="_2006planbookfile_0 отчет СЕО (июль)" xfId="26" xr:uid="{00000000-0005-0000-0000-000012000000}"/>
    <cellStyle name="_2006planbookfile_0 отчет СЕО (июль) 2" xfId="27" xr:uid="{00000000-0005-0000-0000-000013000000}"/>
    <cellStyle name="_2006planbookfile_0 отчет СЕО (июль) 3" xfId="28" xr:uid="{00000000-0005-0000-0000-000014000000}"/>
    <cellStyle name="_2006planbookfile_0 отчет СЕО (июль) 4" xfId="29" xr:uid="{00000000-0005-0000-0000-000015000000}"/>
    <cellStyle name="_2006planbookfile_0 отчет СЕО (июль)_Бизнес-план на 2010 год ЕСЭ форма ИЭ" xfId="30" xr:uid="{00000000-0005-0000-0000-000016000000}"/>
    <cellStyle name="_2006planbookfile_0 отчет СЕО (июль)_ВГО БДР-БДДС 2010 (2)" xfId="31" xr:uid="{00000000-0005-0000-0000-000017000000}"/>
    <cellStyle name="_2006planbookfile_0 отчет СЕО (июль)_Произв показатели и PL (формы для ДЗО) (3)" xfId="32" xr:uid="{00000000-0005-0000-0000-000018000000}"/>
    <cellStyle name="_2006planbookfile_0 отчет СЕО (июль)_Таблицы для заполнения" xfId="33" xr:uid="{00000000-0005-0000-0000-000019000000}"/>
    <cellStyle name="_2006planbookfile_0 отчет СЕО (июль)_Формат БП" xfId="34" xr:uid="{00000000-0005-0000-0000-00001A000000}"/>
    <cellStyle name="_2006planbookfile_0 отчет СЕО (июль)_Формат-2010" xfId="35" xr:uid="{00000000-0005-0000-0000-00001B000000}"/>
    <cellStyle name="_2006planbookfile_0 отчет СЕО (июль)_Формат-2010_ВГО БДР-БДДС 2010 (2)" xfId="36" xr:uid="{00000000-0005-0000-0000-00001C000000}"/>
    <cellStyle name="_2006planbookfile_0 отчет СЕО (июль)_Формат-2010_Таблицы для заполнения" xfId="37" xr:uid="{00000000-0005-0000-0000-00001D000000}"/>
    <cellStyle name="_2006planbookfile_ВГО БДР-БДДС 2010 (2)" xfId="38" xr:uid="{00000000-0005-0000-0000-00001E000000}"/>
    <cellStyle name="_2006planbookfile_Таблицы для заполнения" xfId="39" xr:uid="{00000000-0005-0000-0000-00001F000000}"/>
    <cellStyle name="_2006planbookfile_Формат-2010" xfId="40" xr:uid="{00000000-0005-0000-0000-000020000000}"/>
    <cellStyle name="_2006planbookfile_Формат-2010_Таблицы для заполнения" xfId="41" xr:uid="{00000000-0005-0000-0000-000021000000}"/>
    <cellStyle name="_2006planfile" xfId="42" xr:uid="{00000000-0005-0000-0000-000022000000}"/>
    <cellStyle name="_2006planfile_0 отчет СЕО (июль)" xfId="43" xr:uid="{00000000-0005-0000-0000-000023000000}"/>
    <cellStyle name="_2006planfile_0 отчет СЕО (июль) 2" xfId="44" xr:uid="{00000000-0005-0000-0000-000024000000}"/>
    <cellStyle name="_2006planfile_0 отчет СЕО (июль) 3" xfId="45" xr:uid="{00000000-0005-0000-0000-000025000000}"/>
    <cellStyle name="_2006planfile_0 отчет СЕО (июль) 4" xfId="46" xr:uid="{00000000-0005-0000-0000-000026000000}"/>
    <cellStyle name="_2006planfile_0 отчет СЕО (июль)_Бизнес-план на 2010 год ЕСЭ форма ИЭ" xfId="47" xr:uid="{00000000-0005-0000-0000-000027000000}"/>
    <cellStyle name="_2006planfile_0 отчет СЕО (июль)_ВГО БДР-БДДС 2010 (2)" xfId="48" xr:uid="{00000000-0005-0000-0000-000028000000}"/>
    <cellStyle name="_2006planfile_0 отчет СЕО (июль)_Произв показатели и PL (формы для ДЗО) (3)" xfId="49" xr:uid="{00000000-0005-0000-0000-000029000000}"/>
    <cellStyle name="_2006planfile_0 отчет СЕО (июль)_Таблицы для заполнения" xfId="50" xr:uid="{00000000-0005-0000-0000-00002A000000}"/>
    <cellStyle name="_2006planfile_0 отчет СЕО (июль)_Формат БП" xfId="51" xr:uid="{00000000-0005-0000-0000-00002B000000}"/>
    <cellStyle name="_2006planfile_0 отчет СЕО (июль)_Формат-2010" xfId="52" xr:uid="{00000000-0005-0000-0000-00002C000000}"/>
    <cellStyle name="_2006planfile_0 отчет СЕО (июль)_Формат-2010_ВГО БДР-БДДС 2010 (2)" xfId="53" xr:uid="{00000000-0005-0000-0000-00002D000000}"/>
    <cellStyle name="_2006planfile_0 отчет СЕО (июль)_Формат-2010_Таблицы для заполнения" xfId="54" xr:uid="{00000000-0005-0000-0000-00002E000000}"/>
    <cellStyle name="_2006planfile_ВГО БДР-БДДС 2010 (2)" xfId="55" xr:uid="{00000000-0005-0000-0000-00002F000000}"/>
    <cellStyle name="_2006planfile_Таблицы для заполнения" xfId="56" xr:uid="{00000000-0005-0000-0000-000030000000}"/>
    <cellStyle name="_2006planfile_Формат-2010" xfId="57" xr:uid="{00000000-0005-0000-0000-000031000000}"/>
    <cellStyle name="_2006planfile_Формат-2010_Таблицы для заполнения" xfId="58" xr:uid="{00000000-0005-0000-0000-000032000000}"/>
    <cellStyle name="_2006planpost" xfId="59" xr:uid="{00000000-0005-0000-0000-000033000000}"/>
    <cellStyle name="_2006planpost_0 отчет СЕО (июль)" xfId="60" xr:uid="{00000000-0005-0000-0000-000034000000}"/>
    <cellStyle name="_2006planpost_0 отчет СЕО (июль) 2" xfId="61" xr:uid="{00000000-0005-0000-0000-000035000000}"/>
    <cellStyle name="_2006planpost_0 отчет СЕО (июль) 3" xfId="62" xr:uid="{00000000-0005-0000-0000-000036000000}"/>
    <cellStyle name="_2006planpost_0 отчет СЕО (июль) 4" xfId="63" xr:uid="{00000000-0005-0000-0000-000037000000}"/>
    <cellStyle name="_2006planpost_0 отчет СЕО (июль)_Бизнес-план на 2010 год ЕСЭ форма ИЭ" xfId="64" xr:uid="{00000000-0005-0000-0000-000038000000}"/>
    <cellStyle name="_2006planpost_0 отчет СЕО (июль)_ВГО БДР-БДДС 2010 (2)" xfId="65" xr:uid="{00000000-0005-0000-0000-000039000000}"/>
    <cellStyle name="_2006planpost_0 отчет СЕО (июль)_Произв показатели и PL (формы для ДЗО) (3)" xfId="66" xr:uid="{00000000-0005-0000-0000-00003A000000}"/>
    <cellStyle name="_2006planpost_0 отчет СЕО (июль)_Таблицы для заполнения" xfId="67" xr:uid="{00000000-0005-0000-0000-00003B000000}"/>
    <cellStyle name="_2006planpost_0 отчет СЕО (июль)_Формат БП" xfId="68" xr:uid="{00000000-0005-0000-0000-00003C000000}"/>
    <cellStyle name="_2006planpost_0 отчет СЕО (июль)_Формат-2010" xfId="69" xr:uid="{00000000-0005-0000-0000-00003D000000}"/>
    <cellStyle name="_2006planpost_0 отчет СЕО (июль)_Формат-2010_ВГО БДР-БДДС 2010 (2)" xfId="70" xr:uid="{00000000-0005-0000-0000-00003E000000}"/>
    <cellStyle name="_2006planpost_0 отчет СЕО (июль)_Формат-2010_Таблицы для заполнения" xfId="71" xr:uid="{00000000-0005-0000-0000-00003F000000}"/>
    <cellStyle name="_2006planpost_ВГО БДР-БДДС 2010 (2)" xfId="72" xr:uid="{00000000-0005-0000-0000-000040000000}"/>
    <cellStyle name="_2006planpost_Таблицы для заполнения" xfId="73" xr:uid="{00000000-0005-0000-0000-000041000000}"/>
    <cellStyle name="_2006planpost_Формат-2010" xfId="74" xr:uid="{00000000-0005-0000-0000-000042000000}"/>
    <cellStyle name="_2006planpost_Формат-2010_Таблицы для заполнения" xfId="75" xr:uid="{00000000-0005-0000-0000-000043000000}"/>
    <cellStyle name="_2007. 12. 12 Смета-БДР БДДС ББЛ  (СВОД) ЗАО Иркутскэнерготранс" xfId="76" xr:uid="{00000000-0005-0000-0000-000044000000}"/>
    <cellStyle name="_2007planfile" xfId="77" xr:uid="{00000000-0005-0000-0000-000045000000}"/>
    <cellStyle name="_2007planfile_0 отчет СЕО (июль)" xfId="78" xr:uid="{00000000-0005-0000-0000-000046000000}"/>
    <cellStyle name="_2007planfile_0 отчет СЕО (июль) 2" xfId="79" xr:uid="{00000000-0005-0000-0000-000047000000}"/>
    <cellStyle name="_2007planfile_0 отчет СЕО (июль) 3" xfId="80" xr:uid="{00000000-0005-0000-0000-000048000000}"/>
    <cellStyle name="_2007planfile_0 отчет СЕО (июль) 4" xfId="81" xr:uid="{00000000-0005-0000-0000-000049000000}"/>
    <cellStyle name="_2007planfile_0 отчет СЕО (июль)_Бизнес-план на 2010 год ЕСЭ форма ИЭ" xfId="82" xr:uid="{00000000-0005-0000-0000-00004A000000}"/>
    <cellStyle name="_2007planfile_0 отчет СЕО (июль)_ВГО БДР-БДДС 2010 (2)" xfId="83" xr:uid="{00000000-0005-0000-0000-00004B000000}"/>
    <cellStyle name="_2007planfile_0 отчет СЕО (июль)_Произв показатели и PL (формы для ДЗО) (3)" xfId="84" xr:uid="{00000000-0005-0000-0000-00004C000000}"/>
    <cellStyle name="_2007planfile_0 отчет СЕО (июль)_Таблицы для заполнения" xfId="85" xr:uid="{00000000-0005-0000-0000-00004D000000}"/>
    <cellStyle name="_2007planfile_0 отчет СЕО (июль)_Формат БП" xfId="86" xr:uid="{00000000-0005-0000-0000-00004E000000}"/>
    <cellStyle name="_2007planfile_0 отчет СЕО (июль)_Формат-2010" xfId="87" xr:uid="{00000000-0005-0000-0000-00004F000000}"/>
    <cellStyle name="_2007planfile_0 отчет СЕО (июль)_Формат-2010_ВГО БДР-БДДС 2010 (2)" xfId="88" xr:uid="{00000000-0005-0000-0000-000050000000}"/>
    <cellStyle name="_2007planfile_0 отчет СЕО (июль)_Формат-2010_Таблицы для заполнения" xfId="89" xr:uid="{00000000-0005-0000-0000-000051000000}"/>
    <cellStyle name="_2007planfile_ВГО БДР-БДДС 2010 (2)" xfId="90" xr:uid="{00000000-0005-0000-0000-000052000000}"/>
    <cellStyle name="_2007planfile_Таблицы для заполнения" xfId="91" xr:uid="{00000000-0005-0000-0000-000053000000}"/>
    <cellStyle name="_2007planfile_Формат-2010" xfId="92" xr:uid="{00000000-0005-0000-0000-000054000000}"/>
    <cellStyle name="_2007planfile_Формат-2010_Таблицы для заполнения" xfId="93" xr:uid="{00000000-0005-0000-0000-000055000000}"/>
    <cellStyle name="_23.01.03_КрАЗ_изм НЗП_ноя0211мес.02" xfId="94" xr:uid="{00000000-0005-0000-0000-000056000000}"/>
    <cellStyle name="_3.Затраты на глинозем бокситы Purchasing alumina bauxite" xfId="95" xr:uid="{00000000-0005-0000-0000-000057000000}"/>
    <cellStyle name="_4.1.Инвестиционны бюджет Investment budget" xfId="96" xr:uid="{00000000-0005-0000-0000-000058000000}"/>
    <cellStyle name="_4.Себестоимость боксита Bauxite productioncosts" xfId="97" xr:uid="{00000000-0005-0000-0000-000059000000}"/>
    <cellStyle name="_5.Кредитный портфель Credit portfolio" xfId="98" xr:uid="{00000000-0005-0000-0000-00005A000000}"/>
    <cellStyle name="_5_Регламент UC RUSAL - УК-текущее планирование" xfId="99" xr:uid="{00000000-0005-0000-0000-00005B000000}"/>
    <cellStyle name="_5_Таблицы_Xtrata_Окт 07_RUS_18-10-07" xfId="100" xr:uid="{00000000-0005-0000-0000-00005C000000}"/>
    <cellStyle name="_7.5.оборотный капитал" xfId="101" xr:uid="{00000000-0005-0000-0000-00005D000000}"/>
    <cellStyle name="_7-3 17-03-05" xfId="102" xr:uid="{00000000-0005-0000-0000-00005E000000}"/>
    <cellStyle name="_9ALcost" xfId="103" xr:uid="{00000000-0005-0000-0000-00005F000000}"/>
    <cellStyle name="_Aluminium cost_Aug08" xfId="104" xr:uid="{00000000-0005-0000-0000-000060000000}"/>
    <cellStyle name="_Base PNL нояб-2006 GD" xfId="105" xr:uid="{00000000-0005-0000-0000-000061000000}"/>
    <cellStyle name="_Base-1 PNL нояб-2006 GD" xfId="106" xr:uid="{00000000-0005-0000-0000-000062000000}"/>
    <cellStyle name="_Budget En+ 26.01.07 draft" xfId="107" xr:uid="{00000000-0005-0000-0000-000063000000}"/>
    <cellStyle name="_Cash balances" xfId="108" xr:uid="{00000000-0005-0000-0000-000064000000}"/>
    <cellStyle name="_Cash Cost алюминий UC RUSAL Факт дек+12м 2007 - 04-02-08" xfId="109" xr:uid="{00000000-0005-0000-0000-000065000000}"/>
    <cellStyle name="_CC СУАЛ 06тп" xfId="110" xr:uid="{00000000-0005-0000-0000-000066000000}"/>
    <cellStyle name="_CEO_Report_1.5" xfId="111" xr:uid="{00000000-0005-0000-0000-000067000000}"/>
    <cellStyle name="_CEO_Report_1.5_0 отчет СЕО (июль)" xfId="112" xr:uid="{00000000-0005-0000-0000-000068000000}"/>
    <cellStyle name="_CEO_Report_1.5_0 отчет СЕО (июль) 2" xfId="113" xr:uid="{00000000-0005-0000-0000-000069000000}"/>
    <cellStyle name="_CEO_Report_1.5_0 отчет СЕО (июль) 3" xfId="114" xr:uid="{00000000-0005-0000-0000-00006A000000}"/>
    <cellStyle name="_CEO_Report_1.5_0 отчет СЕО (июль) 4" xfId="115" xr:uid="{00000000-0005-0000-0000-00006B000000}"/>
    <cellStyle name="_CEO_Report_1.5_0 отчет СЕО (июль)_Бизнес-план на 2010 год ЕСЭ форма ИЭ" xfId="116" xr:uid="{00000000-0005-0000-0000-00006C000000}"/>
    <cellStyle name="_CEO_Report_1.5_0 отчет СЕО (июль)_ВГО БДР-БДДС 2010 (2)" xfId="117" xr:uid="{00000000-0005-0000-0000-00006D000000}"/>
    <cellStyle name="_CEO_Report_1.5_0 отчет СЕО (июль)_Произв показатели и PL (формы для ДЗО) (3)" xfId="118" xr:uid="{00000000-0005-0000-0000-00006E000000}"/>
    <cellStyle name="_CEO_Report_1.5_0 отчет СЕО (июль)_Таблицы для заполнения" xfId="119" xr:uid="{00000000-0005-0000-0000-00006F000000}"/>
    <cellStyle name="_CEO_Report_1.5_0 отчет СЕО (июль)_Формат БП" xfId="120" xr:uid="{00000000-0005-0000-0000-000070000000}"/>
    <cellStyle name="_CEO_Report_1.5_0 отчет СЕО (июль)_Формат-2010" xfId="121" xr:uid="{00000000-0005-0000-0000-000071000000}"/>
    <cellStyle name="_CEO_Report_1.5_0 отчет СЕО (июль)_Формат-2010_ВГО БДР-БДДС 2010 (2)" xfId="122" xr:uid="{00000000-0005-0000-0000-000072000000}"/>
    <cellStyle name="_CEO_Report_1.5_0 отчет СЕО (июль)_Формат-2010_Таблицы для заполнения" xfId="123" xr:uid="{00000000-0005-0000-0000-000073000000}"/>
    <cellStyle name="_CEO_Report_1.5_ВГО БДР-БДДС 2010 (2)" xfId="124" xr:uid="{00000000-0005-0000-0000-000074000000}"/>
    <cellStyle name="_CEO_Report_1.5_Таблицы для заполнения" xfId="125" xr:uid="{00000000-0005-0000-0000-000075000000}"/>
    <cellStyle name="_CEO_Report_1.5_Формат-2010" xfId="126" xr:uid="{00000000-0005-0000-0000-000076000000}"/>
    <cellStyle name="_CEO_Report_1.5_Формат-2010_Таблицы для заполнения" xfId="127" xr:uid="{00000000-0005-0000-0000-000077000000}"/>
    <cellStyle name="_EN+ 07 CF 25.01.07 evening" xfId="128" xr:uid="{00000000-0005-0000-0000-000078000000}"/>
    <cellStyle name="_FFF" xfId="129" xr:uid="{00000000-0005-0000-0000-000079000000}"/>
    <cellStyle name="_FFF_New Form10_2" xfId="130" xr:uid="{00000000-0005-0000-0000-00007A000000}"/>
    <cellStyle name="_FFF_Nsi" xfId="131" xr:uid="{00000000-0005-0000-0000-00007B000000}"/>
    <cellStyle name="_FFF_Nsi_1" xfId="132" xr:uid="{00000000-0005-0000-0000-00007C000000}"/>
    <cellStyle name="_FFF_Nsi_139" xfId="133" xr:uid="{00000000-0005-0000-0000-00007D000000}"/>
    <cellStyle name="_FFF_Nsi_140" xfId="134" xr:uid="{00000000-0005-0000-0000-00007E000000}"/>
    <cellStyle name="_FFF_Nsi_140(Зах)" xfId="135" xr:uid="{00000000-0005-0000-0000-00007F000000}"/>
    <cellStyle name="_FFF_Nsi_140_mod" xfId="136" xr:uid="{00000000-0005-0000-0000-000080000000}"/>
    <cellStyle name="_FFF_Summary" xfId="137" xr:uid="{00000000-0005-0000-0000-000081000000}"/>
    <cellStyle name="_FFF_Tax_form_1кв_3" xfId="138" xr:uid="{00000000-0005-0000-0000-000082000000}"/>
    <cellStyle name="_FFF_БКЭ" xfId="139" xr:uid="{00000000-0005-0000-0000-000083000000}"/>
    <cellStyle name="_Final_Book_010301" xfId="140" xr:uid="{00000000-0005-0000-0000-000084000000}"/>
    <cellStyle name="_Final_Book_010301_New Form10_2" xfId="141" xr:uid="{00000000-0005-0000-0000-000085000000}"/>
    <cellStyle name="_Final_Book_010301_Nsi" xfId="142" xr:uid="{00000000-0005-0000-0000-000086000000}"/>
    <cellStyle name="_Final_Book_010301_Nsi_1" xfId="143" xr:uid="{00000000-0005-0000-0000-000087000000}"/>
    <cellStyle name="_Final_Book_010301_Nsi_139" xfId="144" xr:uid="{00000000-0005-0000-0000-000088000000}"/>
    <cellStyle name="_Final_Book_010301_Nsi_140" xfId="145" xr:uid="{00000000-0005-0000-0000-000089000000}"/>
    <cellStyle name="_Final_Book_010301_Nsi_140(Зах)" xfId="146" xr:uid="{00000000-0005-0000-0000-00008A000000}"/>
    <cellStyle name="_Final_Book_010301_Nsi_140_mod" xfId="147" xr:uid="{00000000-0005-0000-0000-00008B000000}"/>
    <cellStyle name="_Final_Book_010301_Summary" xfId="148" xr:uid="{00000000-0005-0000-0000-00008C000000}"/>
    <cellStyle name="_Final_Book_010301_Tax_form_1кв_3" xfId="149" xr:uid="{00000000-0005-0000-0000-00008D000000}"/>
    <cellStyle name="_Final_Book_010301_БКЭ" xfId="150" xr:uid="{00000000-0005-0000-0000-00008E000000}"/>
    <cellStyle name="_for presentation 9m07_5_с динамикой" xfId="151" xr:uid="{00000000-0005-0000-0000-00008F000000}"/>
    <cellStyle name="_for presentation 9m07_5_с динамикой_0 отчет СЕО (июль)" xfId="152" xr:uid="{00000000-0005-0000-0000-000090000000}"/>
    <cellStyle name="_for presentation 9m07_5_с динамикой_0 отчет СЕО (июль) 2" xfId="153" xr:uid="{00000000-0005-0000-0000-000091000000}"/>
    <cellStyle name="_for presentation 9m07_5_с динамикой_0 отчет СЕО (июль) 3" xfId="154" xr:uid="{00000000-0005-0000-0000-000092000000}"/>
    <cellStyle name="_for presentation 9m07_5_с динамикой_0 отчет СЕО (июль) 4" xfId="155" xr:uid="{00000000-0005-0000-0000-000093000000}"/>
    <cellStyle name="_for presentation 9m07_5_с динамикой_0 отчет СЕО (июль)_Бизнес-план на 2010 год ЕСЭ форма ИЭ" xfId="156" xr:uid="{00000000-0005-0000-0000-000094000000}"/>
    <cellStyle name="_for presentation 9m07_5_с динамикой_0 отчет СЕО (июль)_ВГО БДР-БДДС 2010 (2)" xfId="157" xr:uid="{00000000-0005-0000-0000-000095000000}"/>
    <cellStyle name="_for presentation 9m07_5_с динамикой_0 отчет СЕО (июль)_Произв показатели и PL (формы для ДЗО) (3)" xfId="158" xr:uid="{00000000-0005-0000-0000-000096000000}"/>
    <cellStyle name="_for presentation 9m07_5_с динамикой_0 отчет СЕО (июль)_Таблицы для заполнения" xfId="159" xr:uid="{00000000-0005-0000-0000-000097000000}"/>
    <cellStyle name="_for presentation 9m07_5_с динамикой_0 отчет СЕО (июль)_Формат БП" xfId="160" xr:uid="{00000000-0005-0000-0000-000098000000}"/>
    <cellStyle name="_for presentation 9m07_5_с динамикой_0 отчет СЕО (июль)_Формат-2010" xfId="161" xr:uid="{00000000-0005-0000-0000-000099000000}"/>
    <cellStyle name="_for presentation 9m07_5_с динамикой_0 отчет СЕО (июль)_Формат-2010_ВГО БДР-БДДС 2010 (2)" xfId="162" xr:uid="{00000000-0005-0000-0000-00009A000000}"/>
    <cellStyle name="_for presentation 9m07_5_с динамикой_0 отчет СЕО (июль)_Формат-2010_Таблицы для заполнения" xfId="163" xr:uid="{00000000-0005-0000-0000-00009B000000}"/>
    <cellStyle name="_for presentation 9m07_5_с динамикой_ВГО БДР-БДДС 2010 (2)" xfId="164" xr:uid="{00000000-0005-0000-0000-00009C000000}"/>
    <cellStyle name="_for presentation 9m07_5_с динамикой_Таблицы для заполнения" xfId="165" xr:uid="{00000000-0005-0000-0000-00009D000000}"/>
    <cellStyle name="_for presentation 9m07_5_с динамикой_Формат-2010" xfId="166" xr:uid="{00000000-0005-0000-0000-00009E000000}"/>
    <cellStyle name="_for presentation 9m07_5_с динамикой_Формат-2010_Таблицы для заполнения" xfId="167" xr:uid="{00000000-0005-0000-0000-00009F000000}"/>
    <cellStyle name="_for presentation 9m07_OlgaEK" xfId="168" xr:uid="{00000000-0005-0000-0000-0000A0000000}"/>
    <cellStyle name="_for presentation 9m07_OlgaEK_0 отчет СЕО (июль)" xfId="169" xr:uid="{00000000-0005-0000-0000-0000A1000000}"/>
    <cellStyle name="_for presentation 9m07_OlgaEK_0 отчет СЕО (июль) 2" xfId="170" xr:uid="{00000000-0005-0000-0000-0000A2000000}"/>
    <cellStyle name="_for presentation 9m07_OlgaEK_0 отчет СЕО (июль) 3" xfId="171" xr:uid="{00000000-0005-0000-0000-0000A3000000}"/>
    <cellStyle name="_for presentation 9m07_OlgaEK_0 отчет СЕО (июль) 4" xfId="172" xr:uid="{00000000-0005-0000-0000-0000A4000000}"/>
    <cellStyle name="_for presentation 9m07_OlgaEK_0 отчет СЕО (июль)_Бизнес-план на 2010 год ЕСЭ форма ИЭ" xfId="173" xr:uid="{00000000-0005-0000-0000-0000A5000000}"/>
    <cellStyle name="_for presentation 9m07_OlgaEK_0 отчет СЕО (июль)_ВГО БДР-БДДС 2010 (2)" xfId="174" xr:uid="{00000000-0005-0000-0000-0000A6000000}"/>
    <cellStyle name="_for presentation 9m07_OlgaEK_0 отчет СЕО (июль)_Произв показатели и PL (формы для ДЗО) (3)" xfId="175" xr:uid="{00000000-0005-0000-0000-0000A7000000}"/>
    <cellStyle name="_for presentation 9m07_OlgaEK_0 отчет СЕО (июль)_Таблицы для заполнения" xfId="176" xr:uid="{00000000-0005-0000-0000-0000A8000000}"/>
    <cellStyle name="_for presentation 9m07_OlgaEK_0 отчет СЕО (июль)_Формат БП" xfId="177" xr:uid="{00000000-0005-0000-0000-0000A9000000}"/>
    <cellStyle name="_for presentation 9m07_OlgaEK_0 отчет СЕО (июль)_Формат-2010" xfId="178" xr:uid="{00000000-0005-0000-0000-0000AA000000}"/>
    <cellStyle name="_for presentation 9m07_OlgaEK_0 отчет СЕО (июль)_Формат-2010_ВГО БДР-БДДС 2010 (2)" xfId="179" xr:uid="{00000000-0005-0000-0000-0000AB000000}"/>
    <cellStyle name="_for presentation 9m07_OlgaEK_0 отчет СЕО (июль)_Формат-2010_Таблицы для заполнения" xfId="180" xr:uid="{00000000-0005-0000-0000-0000AC000000}"/>
    <cellStyle name="_for presentation 9m07_OlgaEK_ВГО БДР-БДДС 2010 (2)" xfId="181" xr:uid="{00000000-0005-0000-0000-0000AD000000}"/>
    <cellStyle name="_for presentation 9m07_OlgaEK_Таблицы для заполнения" xfId="182" xr:uid="{00000000-0005-0000-0000-0000AE000000}"/>
    <cellStyle name="_for presentation 9m07_OlgaEK_Формат-2010" xfId="183" xr:uid="{00000000-0005-0000-0000-0000AF000000}"/>
    <cellStyle name="_for presentation 9m07_OlgaEK_Формат-2010_Таблицы для заполнения" xfId="184" xr:uid="{00000000-0005-0000-0000-0000B0000000}"/>
    <cellStyle name="_Grouplist Энергетика" xfId="185" xr:uid="{00000000-0005-0000-0000-0000B1000000}"/>
    <cellStyle name="_List of reports New_Rusal" xfId="186" xr:uid="{00000000-0005-0000-0000-0000B2000000}"/>
    <cellStyle name="_Mgmt report0306" xfId="187" xr:uid="{00000000-0005-0000-0000-0000B3000000}"/>
    <cellStyle name="_Mgmt report0306_0 отчет СЕО (июль)" xfId="188" xr:uid="{00000000-0005-0000-0000-0000B4000000}"/>
    <cellStyle name="_Mgmt report0306_0 отчет СЕО (июль) 2" xfId="189" xr:uid="{00000000-0005-0000-0000-0000B5000000}"/>
    <cellStyle name="_Mgmt report0306_0 отчет СЕО (июль) 3" xfId="190" xr:uid="{00000000-0005-0000-0000-0000B6000000}"/>
    <cellStyle name="_Mgmt report0306_0 отчет СЕО (июль) 4" xfId="191" xr:uid="{00000000-0005-0000-0000-0000B7000000}"/>
    <cellStyle name="_Mgmt report0306_0 отчет СЕО (июль)_Бизнес-план на 2010 год ЕСЭ форма ИЭ" xfId="192" xr:uid="{00000000-0005-0000-0000-0000B8000000}"/>
    <cellStyle name="_Mgmt report0306_0 отчет СЕО (июль)_ВГО БДР-БДДС 2010 (2)" xfId="193" xr:uid="{00000000-0005-0000-0000-0000B9000000}"/>
    <cellStyle name="_Mgmt report0306_0 отчет СЕО (июль)_Произв показатели и PL (формы для ДЗО) (3)" xfId="194" xr:uid="{00000000-0005-0000-0000-0000BA000000}"/>
    <cellStyle name="_Mgmt report0306_0 отчет СЕО (июль)_Таблицы для заполнения" xfId="195" xr:uid="{00000000-0005-0000-0000-0000BB000000}"/>
    <cellStyle name="_Mgmt report0306_0 отчет СЕО (июль)_Формат БП" xfId="196" xr:uid="{00000000-0005-0000-0000-0000BC000000}"/>
    <cellStyle name="_Mgmt report0306_0 отчет СЕО (июль)_Формат-2010" xfId="197" xr:uid="{00000000-0005-0000-0000-0000BD000000}"/>
    <cellStyle name="_Mgmt report0306_0 отчет СЕО (июль)_Формат-2010_ВГО БДР-БДДС 2010 (2)" xfId="198" xr:uid="{00000000-0005-0000-0000-0000BE000000}"/>
    <cellStyle name="_Mgmt report0306_0 отчет СЕО (июль)_Формат-2010_Таблицы для заполнения" xfId="199" xr:uid="{00000000-0005-0000-0000-0000BF000000}"/>
    <cellStyle name="_Mgmt report0306_ВГО БДР-БДДС 2010 (2)" xfId="200" xr:uid="{00000000-0005-0000-0000-0000C0000000}"/>
    <cellStyle name="_Mgmt report0306_Таблицы для заполнения" xfId="201" xr:uid="{00000000-0005-0000-0000-0000C1000000}"/>
    <cellStyle name="_Mgmt report0306_Формат-2010" xfId="202" xr:uid="{00000000-0005-0000-0000-0000C2000000}"/>
    <cellStyle name="_Mgmt report0306_Формат-2010_Таблицы для заполнения" xfId="203" xr:uid="{00000000-0005-0000-0000-0000C3000000}"/>
    <cellStyle name="_Monthly report of UC RUSAL 03(plan)" xfId="204" xr:uid="{00000000-0005-0000-0000-0000C4000000}"/>
    <cellStyle name="_Monthly report of UC RUSAL 03(plan)_0 отчет СЕО (июль)" xfId="205" xr:uid="{00000000-0005-0000-0000-0000C5000000}"/>
    <cellStyle name="_Monthly report of UC RUSAL 03(plan)_0 отчет СЕО (июль) 2" xfId="206" xr:uid="{00000000-0005-0000-0000-0000C6000000}"/>
    <cellStyle name="_Monthly report of UC RUSAL 03(plan)_0 отчет СЕО (июль) 3" xfId="207" xr:uid="{00000000-0005-0000-0000-0000C7000000}"/>
    <cellStyle name="_Monthly report of UC RUSAL 03(plan)_0 отчет СЕО (июль) 4" xfId="208" xr:uid="{00000000-0005-0000-0000-0000C8000000}"/>
    <cellStyle name="_Monthly report of UC RUSAL 03(plan)_0 отчет СЕО (июль)_Бизнес-план на 2010 год ЕСЭ форма ИЭ" xfId="209" xr:uid="{00000000-0005-0000-0000-0000C9000000}"/>
    <cellStyle name="_Monthly report of UC RUSAL 03(plan)_0 отчет СЕО (июль)_ВГО БДР-БДДС 2010 (2)" xfId="210" xr:uid="{00000000-0005-0000-0000-0000CA000000}"/>
    <cellStyle name="_Monthly report of UC RUSAL 03(plan)_0 отчет СЕО (июль)_Произв показатели и PL (формы для ДЗО) (3)" xfId="211" xr:uid="{00000000-0005-0000-0000-0000CB000000}"/>
    <cellStyle name="_Monthly report of UC RUSAL 03(plan)_0 отчет СЕО (июль)_Таблицы для заполнения" xfId="212" xr:uid="{00000000-0005-0000-0000-0000CC000000}"/>
    <cellStyle name="_Monthly report of UC RUSAL 03(plan)_0 отчет СЕО (июль)_Формат БП" xfId="213" xr:uid="{00000000-0005-0000-0000-0000CD000000}"/>
    <cellStyle name="_Monthly report of UC RUSAL 03(plan)_0 отчет СЕО (июль)_Формат-2010" xfId="214" xr:uid="{00000000-0005-0000-0000-0000CE000000}"/>
    <cellStyle name="_Monthly report of UC RUSAL 03(plan)_0 отчет СЕО (июль)_Формат-2010_ВГО БДР-БДДС 2010 (2)" xfId="215" xr:uid="{00000000-0005-0000-0000-0000CF000000}"/>
    <cellStyle name="_Monthly report of UC RUSAL 03(plan)_0 отчет СЕО (июль)_Формат-2010_Таблицы для заполнения" xfId="216" xr:uid="{00000000-0005-0000-0000-0000D0000000}"/>
    <cellStyle name="_Monthly report of UC RUSAL 03(plan)_ВГО БДР-БДДС 2010 (2)" xfId="217" xr:uid="{00000000-0005-0000-0000-0000D1000000}"/>
    <cellStyle name="_Monthly report of UC RUSAL 03(plan)_Таблицы для заполнения" xfId="218" xr:uid="{00000000-0005-0000-0000-0000D2000000}"/>
    <cellStyle name="_Monthly report of UC RUSAL 03(plan)_Формат-2010" xfId="219" xr:uid="{00000000-0005-0000-0000-0000D3000000}"/>
    <cellStyle name="_Monthly report of UC RUSAL 03(plan)_Формат-2010_Таблицы для заполнения" xfId="220" xr:uid="{00000000-0005-0000-0000-0000D4000000}"/>
    <cellStyle name="_Monthly report of UC RUSAL APRIL" xfId="221" xr:uid="{00000000-0005-0000-0000-0000D5000000}"/>
    <cellStyle name="_Monthly report of UC RUSAL APRIL_0 отчет СЕО (июль)" xfId="222" xr:uid="{00000000-0005-0000-0000-0000D6000000}"/>
    <cellStyle name="_Monthly report of UC RUSAL APRIL_0 отчет СЕО (июль) 2" xfId="223" xr:uid="{00000000-0005-0000-0000-0000D7000000}"/>
    <cellStyle name="_Monthly report of UC RUSAL APRIL_0 отчет СЕО (июль) 3" xfId="224" xr:uid="{00000000-0005-0000-0000-0000D8000000}"/>
    <cellStyle name="_Monthly report of UC RUSAL APRIL_0 отчет СЕО (июль) 4" xfId="225" xr:uid="{00000000-0005-0000-0000-0000D9000000}"/>
    <cellStyle name="_Monthly report of UC RUSAL APRIL_0 отчет СЕО (июль)_Бизнес-план на 2010 год ЕСЭ форма ИЭ" xfId="226" xr:uid="{00000000-0005-0000-0000-0000DA000000}"/>
    <cellStyle name="_Monthly report of UC RUSAL APRIL_0 отчет СЕО (июль)_ВГО БДР-БДДС 2010 (2)" xfId="227" xr:uid="{00000000-0005-0000-0000-0000DB000000}"/>
    <cellStyle name="_Monthly report of UC RUSAL APRIL_0 отчет СЕО (июль)_Произв показатели и PL (формы для ДЗО) (3)" xfId="228" xr:uid="{00000000-0005-0000-0000-0000DC000000}"/>
    <cellStyle name="_Monthly report of UC RUSAL APRIL_0 отчет СЕО (июль)_Таблицы для заполнения" xfId="229" xr:uid="{00000000-0005-0000-0000-0000DD000000}"/>
    <cellStyle name="_Monthly report of UC RUSAL APRIL_0 отчет СЕО (июль)_Формат БП" xfId="230" xr:uid="{00000000-0005-0000-0000-0000DE000000}"/>
    <cellStyle name="_Monthly report of UC RUSAL APRIL_0 отчет СЕО (июль)_Формат-2010" xfId="231" xr:uid="{00000000-0005-0000-0000-0000DF000000}"/>
    <cellStyle name="_Monthly report of UC RUSAL APRIL_0 отчет СЕО (июль)_Формат-2010_ВГО БДР-БДДС 2010 (2)" xfId="232" xr:uid="{00000000-0005-0000-0000-0000E0000000}"/>
    <cellStyle name="_Monthly report of UC RUSAL APRIL_0 отчет СЕО (июль)_Формат-2010_Таблицы для заполнения" xfId="233" xr:uid="{00000000-0005-0000-0000-0000E1000000}"/>
    <cellStyle name="_Monthly report of UC RUSAL APRIL_ВГО БДР-БДДС 2010 (2)" xfId="234" xr:uid="{00000000-0005-0000-0000-0000E2000000}"/>
    <cellStyle name="_Monthly report of UC RUSAL APRIL_Таблицы для заполнения" xfId="235" xr:uid="{00000000-0005-0000-0000-0000E3000000}"/>
    <cellStyle name="_Monthly report of UC RUSAL APRIL_Формат-2010" xfId="236" xr:uid="{00000000-0005-0000-0000-0000E4000000}"/>
    <cellStyle name="_Monthly report of UC RUSAL APRIL_Формат-2010_Таблицы для заполнения" xfId="237" xr:uid="{00000000-0005-0000-0000-0000E5000000}"/>
    <cellStyle name="_Monthly report of UC RUSAL December(fact)_Куликов" xfId="238" xr:uid="{00000000-0005-0000-0000-0000E6000000}"/>
    <cellStyle name="_Monthly report of UC RUSAL December(fact)_Куликов_0 отчет СЕО (июль)" xfId="239" xr:uid="{00000000-0005-0000-0000-0000E7000000}"/>
    <cellStyle name="_Monthly report of UC RUSAL December(fact)_Куликов_0 отчет СЕО (июль) 2" xfId="240" xr:uid="{00000000-0005-0000-0000-0000E8000000}"/>
    <cellStyle name="_Monthly report of UC RUSAL December(fact)_Куликов_0 отчет СЕО (июль) 3" xfId="241" xr:uid="{00000000-0005-0000-0000-0000E9000000}"/>
    <cellStyle name="_Monthly report of UC RUSAL December(fact)_Куликов_0 отчет СЕО (июль) 4" xfId="242" xr:uid="{00000000-0005-0000-0000-0000EA000000}"/>
    <cellStyle name="_Monthly report of UC RUSAL December(fact)_Куликов_0 отчет СЕО (июль)_Бизнес-план на 2010 год ЕСЭ форма ИЭ" xfId="243" xr:uid="{00000000-0005-0000-0000-0000EB000000}"/>
    <cellStyle name="_Monthly report of UC RUSAL December(fact)_Куликов_0 отчет СЕО (июль)_ВГО БДР-БДДС 2010 (2)" xfId="244" xr:uid="{00000000-0005-0000-0000-0000EC000000}"/>
    <cellStyle name="_Monthly report of UC RUSAL December(fact)_Куликов_0 отчет СЕО (июль)_Произв показатели и PL (формы для ДЗО) (3)" xfId="245" xr:uid="{00000000-0005-0000-0000-0000ED000000}"/>
    <cellStyle name="_Monthly report of UC RUSAL December(fact)_Куликов_0 отчет СЕО (июль)_Таблицы для заполнения" xfId="246" xr:uid="{00000000-0005-0000-0000-0000EE000000}"/>
    <cellStyle name="_Monthly report of UC RUSAL December(fact)_Куликов_0 отчет СЕО (июль)_Формат БП" xfId="247" xr:uid="{00000000-0005-0000-0000-0000EF000000}"/>
    <cellStyle name="_Monthly report of UC RUSAL December(fact)_Куликов_0 отчет СЕО (июль)_Формат-2010" xfId="248" xr:uid="{00000000-0005-0000-0000-0000F0000000}"/>
    <cellStyle name="_Monthly report of UC RUSAL December(fact)_Куликов_0 отчет СЕО (июль)_Формат-2010_ВГО БДР-БДДС 2010 (2)" xfId="249" xr:uid="{00000000-0005-0000-0000-0000F1000000}"/>
    <cellStyle name="_Monthly report of UC RUSAL December(fact)_Куликов_0 отчет СЕО (июль)_Формат-2010_Таблицы для заполнения" xfId="250" xr:uid="{00000000-0005-0000-0000-0000F2000000}"/>
    <cellStyle name="_Monthly report of UC RUSAL December(fact)_Куликов_ВГО БДР-БДДС 2010 (2)" xfId="251" xr:uid="{00000000-0005-0000-0000-0000F3000000}"/>
    <cellStyle name="_Monthly report of UC RUSAL December(fact)_Куликов_Таблицы для заполнения" xfId="252" xr:uid="{00000000-0005-0000-0000-0000F4000000}"/>
    <cellStyle name="_Monthly report of UC RUSAL December(fact)_Куликов_Формат-2010" xfId="253" xr:uid="{00000000-0005-0000-0000-0000F5000000}"/>
    <cellStyle name="_Monthly report of UC RUSAL December(fact)_Куликов_Формат-2010_Таблицы для заполнения" xfId="254" xr:uid="{00000000-0005-0000-0000-0000F6000000}"/>
    <cellStyle name="_Monthly report of UC RUSAL July_Куликов123" xfId="255" xr:uid="{00000000-0005-0000-0000-0000F7000000}"/>
    <cellStyle name="_Monthly report of UC RUSAL June(plan)" xfId="256" xr:uid="{00000000-0005-0000-0000-0000F8000000}"/>
    <cellStyle name="_Monthly report of UC RUSAL June(plan)_0 отчет СЕО (июль)" xfId="257" xr:uid="{00000000-0005-0000-0000-0000F9000000}"/>
    <cellStyle name="_Monthly report of UC RUSAL June(plan)_0 отчет СЕО (июль) 2" xfId="258" xr:uid="{00000000-0005-0000-0000-0000FA000000}"/>
    <cellStyle name="_Monthly report of UC RUSAL June(plan)_0 отчет СЕО (июль) 3" xfId="259" xr:uid="{00000000-0005-0000-0000-0000FB000000}"/>
    <cellStyle name="_Monthly report of UC RUSAL June(plan)_0 отчет СЕО (июль) 4" xfId="260" xr:uid="{00000000-0005-0000-0000-0000FC000000}"/>
    <cellStyle name="_Monthly report of UC RUSAL June(plan)_0 отчет СЕО (июль)_Бизнес-план на 2010 год ЕСЭ форма ИЭ" xfId="261" xr:uid="{00000000-0005-0000-0000-0000FD000000}"/>
    <cellStyle name="_Monthly report of UC RUSAL June(plan)_0 отчет СЕО (июль)_ВГО БДР-БДДС 2010 (2)" xfId="262" xr:uid="{00000000-0005-0000-0000-0000FE000000}"/>
    <cellStyle name="_Monthly report of UC RUSAL June(plan)_0 отчет СЕО (июль)_Произв показатели и PL (формы для ДЗО) (3)" xfId="263" xr:uid="{00000000-0005-0000-0000-0000FF000000}"/>
    <cellStyle name="_Monthly report of UC RUSAL June(plan)_0 отчет СЕО (июль)_Таблицы для заполнения" xfId="264" xr:uid="{00000000-0005-0000-0000-000000010000}"/>
    <cellStyle name="_Monthly report of UC RUSAL June(plan)_0 отчет СЕО (июль)_Формат БП" xfId="265" xr:uid="{00000000-0005-0000-0000-000001010000}"/>
    <cellStyle name="_Monthly report of UC RUSAL June(plan)_0 отчет СЕО (июль)_Формат-2010" xfId="266" xr:uid="{00000000-0005-0000-0000-000002010000}"/>
    <cellStyle name="_Monthly report of UC RUSAL June(plan)_0 отчет СЕО (июль)_Формат-2010_ВГО БДР-БДДС 2010 (2)" xfId="267" xr:uid="{00000000-0005-0000-0000-000003010000}"/>
    <cellStyle name="_Monthly report of UC RUSAL June(plan)_0 отчет СЕО (июль)_Формат-2010_Таблицы для заполнения" xfId="268" xr:uid="{00000000-0005-0000-0000-000004010000}"/>
    <cellStyle name="_Monthly report of UC RUSAL June(plan)_ВГО БДР-БДДС 2010 (2)" xfId="269" xr:uid="{00000000-0005-0000-0000-000005010000}"/>
    <cellStyle name="_Monthly report of UC RUSAL June(plan)_Таблицы для заполнения" xfId="270" xr:uid="{00000000-0005-0000-0000-000006010000}"/>
    <cellStyle name="_Monthly report of UC RUSAL June(plan)_Формат-2010" xfId="271" xr:uid="{00000000-0005-0000-0000-000007010000}"/>
    <cellStyle name="_Monthly report of UC RUSAL June(plan)_Формат-2010_Таблицы для заполнения" xfId="272" xr:uid="{00000000-0005-0000-0000-000008010000}"/>
    <cellStyle name="_New_Sofi" xfId="273" xr:uid="{00000000-0005-0000-0000-000009010000}"/>
    <cellStyle name="_New_Sofi_FFF" xfId="274" xr:uid="{00000000-0005-0000-0000-00000A010000}"/>
    <cellStyle name="_New_Sofi_New Form10_2" xfId="275" xr:uid="{00000000-0005-0000-0000-00000B010000}"/>
    <cellStyle name="_New_Sofi_Nsi" xfId="276" xr:uid="{00000000-0005-0000-0000-00000C010000}"/>
    <cellStyle name="_New_Sofi_Nsi_1" xfId="277" xr:uid="{00000000-0005-0000-0000-00000D010000}"/>
    <cellStyle name="_New_Sofi_Nsi_139" xfId="278" xr:uid="{00000000-0005-0000-0000-00000E010000}"/>
    <cellStyle name="_New_Sofi_Nsi_140" xfId="279" xr:uid="{00000000-0005-0000-0000-00000F010000}"/>
    <cellStyle name="_New_Sofi_Nsi_140(Зах)" xfId="280" xr:uid="{00000000-0005-0000-0000-000010010000}"/>
    <cellStyle name="_New_Sofi_Nsi_140_mod" xfId="281" xr:uid="{00000000-0005-0000-0000-000011010000}"/>
    <cellStyle name="_New_Sofi_Summary" xfId="282" xr:uid="{00000000-0005-0000-0000-000012010000}"/>
    <cellStyle name="_New_Sofi_Tax_form_1кв_3" xfId="283" xr:uid="{00000000-0005-0000-0000-000013010000}"/>
    <cellStyle name="_New_Sofi_БКЭ" xfId="284" xr:uid="{00000000-0005-0000-0000-000014010000}"/>
    <cellStyle name="_Nsi" xfId="285" xr:uid="{00000000-0005-0000-0000-000015010000}"/>
    <cellStyle name="_Oradia" xfId="286" xr:uid="{00000000-0005-0000-0000-000016010000}"/>
    <cellStyle name="_P&amp;L_КОНС_БП_03" xfId="287" xr:uid="{00000000-0005-0000-0000-000017010000}"/>
    <cellStyle name="_P&amp;L_КОНС_БП_04" xfId="288" xr:uid="{00000000-0005-0000-0000-000018010000}"/>
    <cellStyle name="_PNL Gl" xfId="289" xr:uid="{00000000-0005-0000-0000-000019010000}"/>
    <cellStyle name="_Prelim Marchreport" xfId="290" xr:uid="{00000000-0005-0000-0000-00001A010000}"/>
    <cellStyle name="_Prelim Marchreport_0 отчет СЕО (июль)" xfId="291" xr:uid="{00000000-0005-0000-0000-00001B010000}"/>
    <cellStyle name="_Prelim Marchreport_0 отчет СЕО (июль) 2" xfId="292" xr:uid="{00000000-0005-0000-0000-00001C010000}"/>
    <cellStyle name="_Prelim Marchreport_0 отчет СЕО (июль) 3" xfId="293" xr:uid="{00000000-0005-0000-0000-00001D010000}"/>
    <cellStyle name="_Prelim Marchreport_0 отчет СЕО (июль) 4" xfId="294" xr:uid="{00000000-0005-0000-0000-00001E010000}"/>
    <cellStyle name="_Prelim Marchreport_0 отчет СЕО (июль)_Бизнес-план на 2010 год ЕСЭ форма ИЭ" xfId="295" xr:uid="{00000000-0005-0000-0000-00001F010000}"/>
    <cellStyle name="_Prelim Marchreport_0 отчет СЕО (июль)_ВГО БДР-БДДС 2010 (2)" xfId="296" xr:uid="{00000000-0005-0000-0000-000020010000}"/>
    <cellStyle name="_Prelim Marchreport_0 отчет СЕО (июль)_Произв показатели и PL (формы для ДЗО) (3)" xfId="297" xr:uid="{00000000-0005-0000-0000-000021010000}"/>
    <cellStyle name="_Prelim Marchreport_0 отчет СЕО (июль)_Таблицы для заполнения" xfId="298" xr:uid="{00000000-0005-0000-0000-000022010000}"/>
    <cellStyle name="_Prelim Marchreport_0 отчет СЕО (июль)_Формат БП" xfId="299" xr:uid="{00000000-0005-0000-0000-000023010000}"/>
    <cellStyle name="_Prelim Marchreport_0 отчет СЕО (июль)_Формат-2010" xfId="300" xr:uid="{00000000-0005-0000-0000-000024010000}"/>
    <cellStyle name="_Prelim Marchreport_0 отчет СЕО (июль)_Формат-2010_ВГО БДР-БДДС 2010 (2)" xfId="301" xr:uid="{00000000-0005-0000-0000-000025010000}"/>
    <cellStyle name="_Prelim Marchreport_0 отчет СЕО (июль)_Формат-2010_Таблицы для заполнения" xfId="302" xr:uid="{00000000-0005-0000-0000-000026010000}"/>
    <cellStyle name="_Prelim Marchreport_ВГО БДР-БДДС 2010 (2)" xfId="303" xr:uid="{00000000-0005-0000-0000-000027010000}"/>
    <cellStyle name="_Prelim Marchreport_Таблицы для заполнения" xfId="304" xr:uid="{00000000-0005-0000-0000-000028010000}"/>
    <cellStyle name="_Prelim Marchreport_Формат-2010" xfId="305" xr:uid="{00000000-0005-0000-0000-000029010000}"/>
    <cellStyle name="_Prelim Marchreport_Формат-2010_Таблицы для заполнения" xfId="306" xr:uid="{00000000-0005-0000-0000-00002A010000}"/>
    <cellStyle name="_Sheet3" xfId="307" xr:uid="{00000000-0005-0000-0000-00002B010000}"/>
    <cellStyle name="_Sorsk" xfId="308" xr:uid="{00000000-0005-0000-0000-00002C010000}"/>
    <cellStyle name="_Valuation_motor sich" xfId="309" xr:uid="{00000000-0005-0000-0000-00002D010000}"/>
    <cellStyle name="_Zhireken" xfId="310" xr:uid="{00000000-0005-0000-0000-00002E010000}"/>
    <cellStyle name="_Агрегир" xfId="311" xr:uid="{00000000-0005-0000-0000-00002F010000}"/>
    <cellStyle name="_Агрегир янв-август" xfId="312" xr:uid="{00000000-0005-0000-0000-000030010000}"/>
    <cellStyle name="_Агрегир янв-дек" xfId="313" xr:uid="{00000000-0005-0000-0000-000031010000}"/>
    <cellStyle name="_Агрегир янв-окт" xfId="314" xr:uid="{00000000-0005-0000-0000-000032010000}"/>
    <cellStyle name="_Агрегир янв-сент" xfId="315" xr:uid="{00000000-0005-0000-0000-000033010000}"/>
    <cellStyle name="_Альбом форм для ДЗО 2008 (для семинара)" xfId="316" xr:uid="{00000000-0005-0000-0000-000034010000}"/>
    <cellStyle name="_Алюком Тайшет" xfId="317" xr:uid="{00000000-0005-0000-0000-000035010000}"/>
    <cellStyle name="_Анализ отклонения внутр. от утв.СД" xfId="318" xr:uid="{00000000-0005-0000-0000-000036010000}"/>
    <cellStyle name="_АТСК" xfId="319" xr:uid="{00000000-0005-0000-0000-000037010000}"/>
    <cellStyle name="_Баланс апрель" xfId="320" xr:uid="{00000000-0005-0000-0000-000038010000}"/>
    <cellStyle name="_БДДС ИЭ ноябрь 2007 факт" xfId="321" xr:uid="{00000000-0005-0000-0000-000039010000}"/>
    <cellStyle name="_БДДС_2008" xfId="322" xr:uid="{00000000-0005-0000-0000-00003A010000}"/>
    <cellStyle name="_БДДС_форма" xfId="323" xr:uid="{00000000-0005-0000-0000-00003B010000}"/>
    <cellStyle name="_БДР (январь) факт" xfId="324" xr:uid="{00000000-0005-0000-0000-00003C010000}"/>
    <cellStyle name="_БДР 1 квартал  (факт) от 25.04.05" xfId="325" xr:uid="{00000000-0005-0000-0000-00003D010000}"/>
    <cellStyle name="_БДР 2005 (МСФО) (2)" xfId="326" xr:uid="{00000000-0005-0000-0000-00003E010000}"/>
    <cellStyle name="_БДР 2005 (МСФО) (3)" xfId="327" xr:uid="{00000000-0005-0000-0000-00003F010000}"/>
    <cellStyle name="_БДР 2005 (МСФО) (4)" xfId="328" xr:uid="{00000000-0005-0000-0000-000040010000}"/>
    <cellStyle name="_БДР 2006 от 23.11.05 (операционные и внереализ)" xfId="329" xr:uid="{00000000-0005-0000-0000-000041010000}"/>
    <cellStyle name="_БДР 9 месяцев 2006 (факт)" xfId="330" xr:uid="{00000000-0005-0000-0000-000042010000}"/>
    <cellStyle name="_БДР ИЭ 1 пг 2007 факт" xfId="331" xr:uid="{00000000-0005-0000-0000-000043010000}"/>
    <cellStyle name="_БДР ИЭ декабрь 2007 план" xfId="332" xr:uid="{00000000-0005-0000-0000-000044010000}"/>
    <cellStyle name="_БДР ИЭ на 2008 год" xfId="333" xr:uid="{00000000-0005-0000-0000-000045010000}"/>
    <cellStyle name="_БДР ИЭСК сентябрь 2007 план" xfId="334" xr:uid="{00000000-0005-0000-0000-000046010000}"/>
    <cellStyle name="_БДР конс. на 2009 год помесячно" xfId="335" xr:uid="{00000000-0005-0000-0000-000047010000}"/>
    <cellStyle name="_БДР на 2005 год 06.12.04" xfId="336" xr:uid="{00000000-0005-0000-0000-000048010000}"/>
    <cellStyle name="_БДР на 2005 от 11.11.04" xfId="337" xr:uid="{00000000-0005-0000-0000-000049010000}"/>
    <cellStyle name="_БДР на 2007 год от 13.11.06" xfId="338" xr:uid="{00000000-0005-0000-0000-00004A010000}"/>
    <cellStyle name="_БДР на 2007 год от 18.07.07" xfId="339" xr:uid="{00000000-0005-0000-0000-00004B010000}"/>
    <cellStyle name="_БДР на 2007 год от 29.07.07" xfId="340" xr:uid="{00000000-0005-0000-0000-00004C010000}"/>
    <cellStyle name="_БДР от 10.11.04 (ожид.)" xfId="341" xr:uid="{00000000-0005-0000-0000-00004D010000}"/>
    <cellStyle name="_БДР план январь 06 от 09.02.06" xfId="342" xr:uid="{00000000-0005-0000-0000-00004E010000}"/>
    <cellStyle name="_БДР_2008" xfId="343" xr:uid="{00000000-0005-0000-0000-00004F010000}"/>
    <cellStyle name="_БДР_факт январь 2006" xfId="344" xr:uid="{00000000-0005-0000-0000-000050010000}"/>
    <cellStyle name="_БДР12 мес 06" xfId="345" xr:uid="{00000000-0005-0000-0000-000051010000}"/>
    <cellStyle name="_БЗФ" xfId="346" xr:uid="{00000000-0005-0000-0000-000052010000}"/>
    <cellStyle name="_Бизнес план на 2 пг 2006 г. от 25.10.06 (МСФО)" xfId="347" xr:uid="{00000000-0005-0000-0000-000053010000}"/>
    <cellStyle name="_бизнес-план 2007-дома" xfId="348" xr:uid="{00000000-0005-0000-0000-000054010000}"/>
    <cellStyle name="_бизнес-план 2008 14.11.2007" xfId="349" xr:uid="{00000000-0005-0000-0000-000055010000}"/>
    <cellStyle name="_Бизнес-план АД 2005 (1650;305;115)" xfId="350" xr:uid="{00000000-0005-0000-0000-000056010000}"/>
    <cellStyle name="_Бизнес-план на 2007 год (МСФО)" xfId="351" xr:uid="{00000000-0005-0000-0000-000057010000}"/>
    <cellStyle name="_Бизнес-план на 2008 год (МСФО) 04.06.08 скорр." xfId="352" xr:uid="{00000000-0005-0000-0000-000058010000}"/>
    <cellStyle name="_Бизнес-план на 2008 год (МСФО) 10.01.08" xfId="353" xr:uid="{00000000-0005-0000-0000-000059010000}"/>
    <cellStyle name="_Бизнес-план на 2008 год (МСФО) с фактом 1 кв и коррект по году" xfId="354" xr:uid="{00000000-0005-0000-0000-00005A010000}"/>
    <cellStyle name="_Бизнес-план на 2008 год ИЭТранс" xfId="355" xr:uid="{00000000-0005-0000-0000-00005B010000}"/>
    <cellStyle name="_Бизнес-план_2008" xfId="356" xr:uid="{00000000-0005-0000-0000-00005C010000}"/>
    <cellStyle name="_Бокситы НГЗ Б-П-2200" xfId="357" xr:uid="{00000000-0005-0000-0000-00005D010000}"/>
    <cellStyle name="_БП 2004 ППП_190204_1650" xfId="358" xr:uid="{00000000-0005-0000-0000-00005E010000}"/>
    <cellStyle name="_БП на 2008 год (ООО Ольхон)" xfId="359" xr:uid="{00000000-0005-0000-0000-00005F010000}"/>
    <cellStyle name="_БП ППП 2004 год форма 2." xfId="360" xr:uid="{00000000-0005-0000-0000-000060010000}"/>
    <cellStyle name="_БП ППП 2004 год форма 2._Агрегир" xfId="361" xr:uid="{00000000-0005-0000-0000-000061010000}"/>
    <cellStyle name="_БП ППП 2004 год форма 2._Агрегир янв-август" xfId="362" xr:uid="{00000000-0005-0000-0000-000062010000}"/>
    <cellStyle name="_БП ППП 2004 год форма 2._Агрегир янв-дек" xfId="363" xr:uid="{00000000-0005-0000-0000-000063010000}"/>
    <cellStyle name="_БП ППП 2004 год форма 2._Агрегир янв-окт" xfId="364" xr:uid="{00000000-0005-0000-0000-000064010000}"/>
    <cellStyle name="_БП ППП 2004 год форма 2._Агрегир янв-сент" xfId="365" xr:uid="{00000000-0005-0000-0000-000065010000}"/>
    <cellStyle name="_БП ЦЭРФ 2008 год (с учетом замечаний правления)" xfId="366" xr:uid="{00000000-0005-0000-0000-000066010000}"/>
    <cellStyle name="_Бух.баланс" xfId="367" xr:uid="{00000000-0005-0000-0000-000067010000}"/>
    <cellStyle name="_бюджет  2007" xfId="368" xr:uid="{00000000-0005-0000-0000-000068010000}"/>
    <cellStyle name="_бюджет 2004 на СД" xfId="369" xr:uid="{00000000-0005-0000-0000-000069010000}"/>
    <cellStyle name="_Бюджет 2006 (ожид.) от 21.11.06" xfId="370" xr:uid="{00000000-0005-0000-0000-00006A010000}"/>
    <cellStyle name="_БЮДЖЕТ 2008_23 11 07_помесячно (3)" xfId="371" xr:uid="{00000000-0005-0000-0000-00006B010000}"/>
    <cellStyle name="_Бюджет на 2005 год в МСФО (б_к)" xfId="372" xr:uid="{00000000-0005-0000-0000-00006C010000}"/>
    <cellStyle name="_Бюджет на 2006 г. рассмотренный на СДБ 17.03.06 г." xfId="373" xr:uid="{00000000-0005-0000-0000-00006D010000}"/>
    <cellStyle name="_бюджет на январь 2007 ИЭСК (25.12.2006г.)" xfId="374" xr:uid="{00000000-0005-0000-0000-00006E010000}"/>
    <cellStyle name="_бюджет на январь 2007 система без ИЭСК (25.12.2006г.)" xfId="375" xr:uid="{00000000-0005-0000-0000-00006F010000}"/>
    <cellStyle name="_Бюджет_эталон_СМР_03" xfId="376" xr:uid="{00000000-0005-0000-0000-000070010000}"/>
    <cellStyle name="_Внутр обороты отчет за 9 мес" xfId="377" xr:uid="{00000000-0005-0000-0000-000071010000}"/>
    <cellStyle name="_глинозем по заводам" xfId="378" xr:uid="{00000000-0005-0000-0000-000072010000}"/>
    <cellStyle name="_глинозем по заводам_0 отчет СЕО (июль)" xfId="379" xr:uid="{00000000-0005-0000-0000-000073010000}"/>
    <cellStyle name="_глинозем по заводам_0 отчет СЕО (июль) 2" xfId="380" xr:uid="{00000000-0005-0000-0000-000074010000}"/>
    <cellStyle name="_глинозем по заводам_0 отчет СЕО (июль) 3" xfId="381" xr:uid="{00000000-0005-0000-0000-000075010000}"/>
    <cellStyle name="_глинозем по заводам_0 отчет СЕО (июль) 4" xfId="382" xr:uid="{00000000-0005-0000-0000-000076010000}"/>
    <cellStyle name="_глинозем по заводам_0 отчет СЕО (июль)_Бизнес-план на 2010 год ЕСЭ форма ИЭ" xfId="383" xr:uid="{00000000-0005-0000-0000-000077010000}"/>
    <cellStyle name="_глинозем по заводам_0 отчет СЕО (июль)_ВГО БДР-БДДС 2010 (2)" xfId="384" xr:uid="{00000000-0005-0000-0000-000078010000}"/>
    <cellStyle name="_глинозем по заводам_0 отчет СЕО (июль)_Произв показатели и PL (формы для ДЗО) (3)" xfId="385" xr:uid="{00000000-0005-0000-0000-000079010000}"/>
    <cellStyle name="_глинозем по заводам_0 отчет СЕО (июль)_Таблицы для заполнения" xfId="386" xr:uid="{00000000-0005-0000-0000-00007A010000}"/>
    <cellStyle name="_глинозем по заводам_0 отчет СЕО (июль)_Формат БП" xfId="387" xr:uid="{00000000-0005-0000-0000-00007B010000}"/>
    <cellStyle name="_глинозем по заводам_0 отчет СЕО (июль)_Формат-2010" xfId="388" xr:uid="{00000000-0005-0000-0000-00007C010000}"/>
    <cellStyle name="_глинозем по заводам_0 отчет СЕО (июль)_Формат-2010_ВГО БДР-БДДС 2010 (2)" xfId="389" xr:uid="{00000000-0005-0000-0000-00007D010000}"/>
    <cellStyle name="_глинозем по заводам_0 отчет СЕО (июль)_Формат-2010_Таблицы для заполнения" xfId="390" xr:uid="{00000000-0005-0000-0000-00007E010000}"/>
    <cellStyle name="_глинозем по заводам_ВГО БДР-БДДС 2010 (2)" xfId="391" xr:uid="{00000000-0005-0000-0000-00007F010000}"/>
    <cellStyle name="_глинозем по заводам_Таблицы для заполнения" xfId="392" xr:uid="{00000000-0005-0000-0000-000080010000}"/>
    <cellStyle name="_глинозем по заводам_Формат-2010" xfId="393" xr:uid="{00000000-0005-0000-0000-000081010000}"/>
    <cellStyle name="_глинозем по заводам_Формат-2010_Таблицы для заполнения" xfId="394" xr:uid="{00000000-0005-0000-0000-000082010000}"/>
    <cellStyle name="_ГЛИНОЗЕМСЕРВИС ППП 2004 для Москвы" xfId="395" xr:uid="{00000000-0005-0000-0000-000083010000}"/>
    <cellStyle name="_Грандбайкал" xfId="396" xr:uid="{00000000-0005-0000-0000-000084010000}"/>
    <cellStyle name="_Д-01 (ИЭ+ ИЭСК) план сентябрь 06" xfId="397" xr:uid="{00000000-0005-0000-0000-000085010000}"/>
    <cellStyle name="_ДДС" xfId="398" xr:uid="{00000000-0005-0000-0000-000086010000}"/>
    <cellStyle name="_ДДС (М) от 05.02.04 (с изм. от Энергосбыта в 4 кв.)" xfId="399" xr:uid="{00000000-0005-0000-0000-000087010000}"/>
    <cellStyle name="_ДДС ИЭ и конс август план 06 от 23.08.06" xfId="400" xr:uid="{00000000-0005-0000-0000-000088010000}"/>
    <cellStyle name="_ДДС ИЭ и конс июль план 06 от 17.07.06 (Благотв.+ППЖТ+увел. по ИЭСК)" xfId="401" xr:uid="{00000000-0005-0000-0000-000089010000}"/>
    <cellStyle name="_ДДС ИЭ и конс ноябрь план 06 от 02.11.06" xfId="402" xr:uid="{00000000-0005-0000-0000-00008A010000}"/>
    <cellStyle name="_ДДС ИЭ и конс октябрь план 06 27.10.2006" xfId="403" xr:uid="{00000000-0005-0000-0000-00008B010000}"/>
    <cellStyle name="_ДДС ИЭ и конс сентябрь план 06 08.09.06" xfId="404" xr:uid="{00000000-0005-0000-0000-00008C010000}"/>
    <cellStyle name="_ДДС ИЭ и конс факт август 06" xfId="405" xr:uid="{00000000-0005-0000-0000-00008D010000}"/>
    <cellStyle name="_ДДС ИЭ и конс факт июль 06" xfId="406" xr:uid="{00000000-0005-0000-0000-00008E010000}"/>
    <cellStyle name="_ДДС ИЭ и конс факт сентябрь 06 3.11.06" xfId="407" xr:uid="{00000000-0005-0000-0000-00008F010000}"/>
    <cellStyle name="_ДДС ИЭ на 2007 год от 11.12.06" xfId="408" xr:uid="{00000000-0005-0000-0000-000090010000}"/>
    <cellStyle name="_ДДС ИЭ на 2007 год от 18.07.07" xfId="409" xr:uid="{00000000-0005-0000-0000-000091010000}"/>
    <cellStyle name="_ДДС ИЭ на 2007 год_v" xfId="410" xr:uid="{00000000-0005-0000-0000-000092010000}"/>
    <cellStyle name="_ДДС ИЭ на 2008 год" xfId="411" xr:uid="{00000000-0005-0000-0000-000093010000}"/>
    <cellStyle name="_ДДС ИЭ на 2009 год" xfId="412" xr:uid="{00000000-0005-0000-0000-000094010000}"/>
    <cellStyle name="_ДДС ИЭСК на 2007 год от 07.11.06" xfId="413" xr:uid="{00000000-0005-0000-0000-000095010000}"/>
    <cellStyle name="_ДДС ИЭСК на 2008 год" xfId="414" xr:uid="{00000000-0005-0000-0000-000096010000}"/>
    <cellStyle name="_ДДС ИЭСК факт 2006 год (Бух остатки)" xfId="415" xr:uid="{00000000-0005-0000-0000-000097010000}"/>
    <cellStyle name="_ДДС на 2004 год" xfId="416" xr:uid="{00000000-0005-0000-0000-000098010000}"/>
    <cellStyle name="_ДДС на 2005 год от 06.12.04" xfId="417" xr:uid="{00000000-0005-0000-0000-000099010000}"/>
    <cellStyle name="_ДДС на 2005 год от 09.12.04" xfId="418" xr:uid="{00000000-0005-0000-0000-00009A010000}"/>
    <cellStyle name="_ДДС на 2005 год от 21.12.04" xfId="419" xr:uid="{00000000-0005-0000-0000-00009B010000}"/>
    <cellStyle name="_ДДС на 2005 от 04.11.04" xfId="420" xr:uid="{00000000-0005-0000-0000-00009C010000}"/>
    <cellStyle name="_ДДС на 2005 от 30.11.04" xfId="421" xr:uid="{00000000-0005-0000-0000-00009D010000}"/>
    <cellStyle name="_ДДС на 2006 год (ТЭЦ-11,9) по месяцам" xfId="422" xr:uid="{00000000-0005-0000-0000-00009E010000}"/>
    <cellStyle name="_ДДС на 2006 год от 30.01.06 (ТЭЦ-11,9)" xfId="423" xr:uid="{00000000-0005-0000-0000-00009F010000}"/>
    <cellStyle name="_ДДС от 16.12.03 (новое топливо)" xfId="424" xr:uid="{00000000-0005-0000-0000-0000A0010000}"/>
    <cellStyle name="_ДДС от 21.01.04 (на СД)" xfId="425" xr:uid="{00000000-0005-0000-0000-0000A1010000}"/>
    <cellStyle name="_ДДС от 29.11.04 (ожид.)" xfId="426" xr:uid="{00000000-0005-0000-0000-0000A2010000}"/>
    <cellStyle name="_ДДС план ноябрь 05" xfId="427" xr:uid="{00000000-0005-0000-0000-0000A3010000}"/>
    <cellStyle name="_ДДС факт 2005" xfId="428" xr:uid="{00000000-0005-0000-0000-0000A4010000}"/>
    <cellStyle name="_ДДС_факт январь 2006" xfId="429" xr:uid="{00000000-0005-0000-0000-0000A5010000}"/>
    <cellStyle name="_Дисконтирование векселей" xfId="430" xr:uid="{00000000-0005-0000-0000-0000A6010000}"/>
    <cellStyle name="_Дозакл 5 мес.2000" xfId="431" xr:uid="{00000000-0005-0000-0000-0000A7010000}"/>
    <cellStyle name="_Дополнительные формы (2)" xfId="432" xr:uid="{00000000-0005-0000-0000-0000A8010000}"/>
    <cellStyle name="_ЕСЭ_Баланс (энергетика)" xfId="433" xr:uid="{00000000-0005-0000-0000-0000A9010000}"/>
    <cellStyle name="_затраты" xfId="434" xr:uid="{00000000-0005-0000-0000-0000AA010000}"/>
    <cellStyle name="_Изменение баланса 2003 Б-п 2 вар" xfId="435" xr:uid="{00000000-0005-0000-0000-0000AB010000}"/>
    <cellStyle name="_Изменение баланса ГД за 2004 (Бизнес-план)-1 вар" xfId="436" xr:uid="{00000000-0005-0000-0000-0000AC010000}"/>
    <cellStyle name="_Изменение баланса ГД за 2004 (Бизнес-план)-2 вар (утв)" xfId="437" xr:uid="{00000000-0005-0000-0000-0000AD010000}"/>
    <cellStyle name="_Изменение баланса за октябрь 2003 (текущий план)" xfId="438" xr:uid="{00000000-0005-0000-0000-0000AE010000}"/>
    <cellStyle name="_Инвестиционная программа ДЗО" xfId="439" xr:uid="{00000000-0005-0000-0000-0000AF010000}"/>
    <cellStyle name="_ИрЭ_файл1_декабрь 2003" xfId="440" xr:uid="{00000000-0005-0000-0000-0000B0010000}"/>
    <cellStyle name="_Исполенние БДР_1" xfId="441" xr:uid="{00000000-0005-0000-0000-0000B1010000}"/>
    <cellStyle name="_Исполнение 2005 год от 28.11.05 (c прогнозом дек.)" xfId="442" xr:uid="{00000000-0005-0000-0000-0000B2010000}"/>
    <cellStyle name="_Исполнение бюджета ДДС 2007 (анализ)" xfId="443" xr:uid="{00000000-0005-0000-0000-0000B3010000}"/>
    <cellStyle name="_Исполнение бюджета за 1 квартал 2006" xfId="444" xr:uid="{00000000-0005-0000-0000-0000B4010000}"/>
    <cellStyle name="_Итого" xfId="445" xr:uid="{00000000-0005-0000-0000-0000B5010000}"/>
    <cellStyle name="_ИТЦ" xfId="446" xr:uid="{00000000-0005-0000-0000-0000B6010000}"/>
    <cellStyle name="_ИТЦ ППП план декабрь 2003 версия 221103" xfId="447" xr:uid="{00000000-0005-0000-0000-0000B7010000}"/>
    <cellStyle name="_ИТЦ ППП план сентябрь 2003 версия 250803" xfId="448" xr:uid="{00000000-0005-0000-0000-0000B8010000}"/>
    <cellStyle name="_ИТЦ ППП план сентябрь 2003 версия 250803_Агрегир" xfId="449" xr:uid="{00000000-0005-0000-0000-0000B9010000}"/>
    <cellStyle name="_ИТЦ ППП план сентябрь 2003 версия 250803_Агрегир янв-август" xfId="450" xr:uid="{00000000-0005-0000-0000-0000BA010000}"/>
    <cellStyle name="_ИТЦ ППП план сентябрь 2003 версия 250803_Агрегир янв-дек" xfId="451" xr:uid="{00000000-0005-0000-0000-0000BB010000}"/>
    <cellStyle name="_ИТЦ ППП план сентябрь 2003 версия 250803_Агрегир янв-окт" xfId="452" xr:uid="{00000000-0005-0000-0000-0000BC010000}"/>
    <cellStyle name="_ИТЦ ППП план сентябрь 2003 версия 250803_Агрегир янв-сент" xfId="453" xr:uid="{00000000-0005-0000-0000-0000BD010000}"/>
    <cellStyle name="_ИТЦ ППП план сентябрь 2003 версия 250803_Итого" xfId="454" xr:uid="{00000000-0005-0000-0000-0000BE010000}"/>
    <cellStyle name="_ИЭР" xfId="455" xr:uid="{00000000-0005-0000-0000-0000BF010000}"/>
    <cellStyle name="_ИЭС (12.03)" xfId="456" xr:uid="{00000000-0005-0000-0000-0000C0010000}"/>
    <cellStyle name="_ИЭСвязь" xfId="457" xr:uid="{00000000-0005-0000-0000-0000C1010000}"/>
    <cellStyle name="_июль факт" xfId="458" xr:uid="{00000000-0005-0000-0000-0000C2010000}"/>
    <cellStyle name="_Книга1 (4)" xfId="459" xr:uid="{00000000-0005-0000-0000-0000C3010000}"/>
    <cellStyle name="_Книга1 (6)" xfId="460" xr:uid="{00000000-0005-0000-0000-0000C4010000}"/>
    <cellStyle name="_Книга1 (8)" xfId="461" xr:uid="{00000000-0005-0000-0000-0000C5010000}"/>
    <cellStyle name="_Книга17" xfId="462" xr:uid="{00000000-0005-0000-0000-0000C6010000}"/>
    <cellStyle name="_Книга2" xfId="463" xr:uid="{00000000-0005-0000-0000-0000C7010000}"/>
    <cellStyle name="_Книга2 (4)" xfId="464" xr:uid="{00000000-0005-0000-0000-0000C8010000}"/>
    <cellStyle name="_Книга2_0 отчет СЕО (август) отправленный в КБЭ" xfId="465" xr:uid="{00000000-0005-0000-0000-0000C9010000}"/>
    <cellStyle name="_Книга2_0 отчет СЕО (июль)" xfId="466" xr:uid="{00000000-0005-0000-0000-0000CA010000}"/>
    <cellStyle name="_Книга3" xfId="467" xr:uid="{00000000-0005-0000-0000-0000CB010000}"/>
    <cellStyle name="_Книга3_1" xfId="468" xr:uid="{00000000-0005-0000-0000-0000CC010000}"/>
    <cellStyle name="_Книга3_1_Агрегир" xfId="469" xr:uid="{00000000-0005-0000-0000-0000CD010000}"/>
    <cellStyle name="_Книга3_1_Агрегир янв-август" xfId="470" xr:uid="{00000000-0005-0000-0000-0000CE010000}"/>
    <cellStyle name="_Книга3_1_Агрегир янв-дек" xfId="471" xr:uid="{00000000-0005-0000-0000-0000CF010000}"/>
    <cellStyle name="_Книга3_1_Агрегир янв-окт" xfId="472" xr:uid="{00000000-0005-0000-0000-0000D0010000}"/>
    <cellStyle name="_Книга3_1_Агрегир янв-сент" xfId="473" xr:uid="{00000000-0005-0000-0000-0000D1010000}"/>
    <cellStyle name="_Книга3_New Form10_2" xfId="474" xr:uid="{00000000-0005-0000-0000-0000D2010000}"/>
    <cellStyle name="_Книга3_Nsi" xfId="475" xr:uid="{00000000-0005-0000-0000-0000D3010000}"/>
    <cellStyle name="_Книга3_Nsi_1" xfId="476" xr:uid="{00000000-0005-0000-0000-0000D4010000}"/>
    <cellStyle name="_Книга3_Nsi_139" xfId="477" xr:uid="{00000000-0005-0000-0000-0000D5010000}"/>
    <cellStyle name="_Книга3_Nsi_140" xfId="478" xr:uid="{00000000-0005-0000-0000-0000D6010000}"/>
    <cellStyle name="_Книга3_Nsi_140(Зах)" xfId="479" xr:uid="{00000000-0005-0000-0000-0000D7010000}"/>
    <cellStyle name="_Книга3_Nsi_140_mod" xfId="480" xr:uid="{00000000-0005-0000-0000-0000D8010000}"/>
    <cellStyle name="_Книга3_Summary" xfId="481" xr:uid="{00000000-0005-0000-0000-0000D9010000}"/>
    <cellStyle name="_Книга3_Tax_form_1кв_3" xfId="482" xr:uid="{00000000-0005-0000-0000-0000DA010000}"/>
    <cellStyle name="_Книга3_БКЭ" xfId="483" xr:uid="{00000000-0005-0000-0000-0000DB010000}"/>
    <cellStyle name="_Книга31" xfId="484" xr:uid="{00000000-0005-0000-0000-0000DC010000}"/>
    <cellStyle name="_Книга4" xfId="485" xr:uid="{00000000-0005-0000-0000-0000DD010000}"/>
    <cellStyle name="_Книга4_1" xfId="486" xr:uid="{00000000-0005-0000-0000-0000DE010000}"/>
    <cellStyle name="_Книга4_1_0 отчет СЕО (июль)" xfId="487" xr:uid="{00000000-0005-0000-0000-0000DF010000}"/>
    <cellStyle name="_Книга4_1_0 отчет СЕО (июль) 2" xfId="488" xr:uid="{00000000-0005-0000-0000-0000E0010000}"/>
    <cellStyle name="_Книга4_1_0 отчет СЕО (июль) 3" xfId="489" xr:uid="{00000000-0005-0000-0000-0000E1010000}"/>
    <cellStyle name="_Книга4_1_0 отчет СЕО (июль) 4" xfId="490" xr:uid="{00000000-0005-0000-0000-0000E2010000}"/>
    <cellStyle name="_Книга4_1_0 отчет СЕО (июль)_Бизнес-план на 2010 год ЕСЭ форма ИЭ" xfId="491" xr:uid="{00000000-0005-0000-0000-0000E3010000}"/>
    <cellStyle name="_Книга4_1_0 отчет СЕО (июль)_ВГО БДР-БДДС 2010 (2)" xfId="492" xr:uid="{00000000-0005-0000-0000-0000E4010000}"/>
    <cellStyle name="_Книга4_1_0 отчет СЕО (июль)_Произв показатели и PL (формы для ДЗО) (3)" xfId="493" xr:uid="{00000000-0005-0000-0000-0000E5010000}"/>
    <cellStyle name="_Книга4_1_0 отчет СЕО (июль)_Таблицы для заполнения" xfId="494" xr:uid="{00000000-0005-0000-0000-0000E6010000}"/>
    <cellStyle name="_Книга4_1_0 отчет СЕО (июль)_Формат БП" xfId="495" xr:uid="{00000000-0005-0000-0000-0000E7010000}"/>
    <cellStyle name="_Книга4_1_0 отчет СЕО (июль)_Формат-2010" xfId="496" xr:uid="{00000000-0005-0000-0000-0000E8010000}"/>
    <cellStyle name="_Книга4_1_0 отчет СЕО (июль)_Формат-2010_ВГО БДР-БДДС 2010 (2)" xfId="497" xr:uid="{00000000-0005-0000-0000-0000E9010000}"/>
    <cellStyle name="_Книга4_1_0 отчет СЕО (июль)_Формат-2010_Таблицы для заполнения" xfId="498" xr:uid="{00000000-0005-0000-0000-0000EA010000}"/>
    <cellStyle name="_Книга4_1_ВГО БДР-БДДС 2010 (2)" xfId="499" xr:uid="{00000000-0005-0000-0000-0000EB010000}"/>
    <cellStyle name="_Книга4_1_Таблицы для заполнения" xfId="500" xr:uid="{00000000-0005-0000-0000-0000EC010000}"/>
    <cellStyle name="_Книга4_1_Формат-2010" xfId="501" xr:uid="{00000000-0005-0000-0000-0000ED010000}"/>
    <cellStyle name="_Книга4_1_Формат-2010_Таблицы для заполнения" xfId="502" xr:uid="{00000000-0005-0000-0000-0000EE010000}"/>
    <cellStyle name="_Книга5" xfId="503" xr:uid="{00000000-0005-0000-0000-0000EF010000}"/>
    <cellStyle name="_Книга7" xfId="504" xr:uid="{00000000-0005-0000-0000-0000F0010000}"/>
    <cellStyle name="_Книга7 (4)" xfId="505" xr:uid="{00000000-0005-0000-0000-0000F1010000}"/>
    <cellStyle name="_Книга7 (5)" xfId="506" xr:uid="{00000000-0005-0000-0000-0000F2010000}"/>
    <cellStyle name="_Книга7_New Form10_2" xfId="507" xr:uid="{00000000-0005-0000-0000-0000F3010000}"/>
    <cellStyle name="_Книга7_Nsi" xfId="508" xr:uid="{00000000-0005-0000-0000-0000F4010000}"/>
    <cellStyle name="_Книга7_Nsi_1" xfId="509" xr:uid="{00000000-0005-0000-0000-0000F5010000}"/>
    <cellStyle name="_Книга7_Nsi_139" xfId="510" xr:uid="{00000000-0005-0000-0000-0000F6010000}"/>
    <cellStyle name="_Книга7_Nsi_140" xfId="511" xr:uid="{00000000-0005-0000-0000-0000F7010000}"/>
    <cellStyle name="_Книга7_Nsi_140(Зах)" xfId="512" xr:uid="{00000000-0005-0000-0000-0000F8010000}"/>
    <cellStyle name="_Книга7_Nsi_140_mod" xfId="513" xr:uid="{00000000-0005-0000-0000-0000F9010000}"/>
    <cellStyle name="_Книга7_Summary" xfId="514" xr:uid="{00000000-0005-0000-0000-0000FA010000}"/>
    <cellStyle name="_Книга7_Tax_form_1кв_3" xfId="515" xr:uid="{00000000-0005-0000-0000-0000FB010000}"/>
    <cellStyle name="_Книга7_БКЭ" xfId="516" xr:uid="{00000000-0005-0000-0000-0000FC010000}"/>
    <cellStyle name="_Кредитный портфель_Лизинг" xfId="517" xr:uid="{00000000-0005-0000-0000-0000FD010000}"/>
    <cellStyle name="_Лист в ТЭЦ март 04г" xfId="518" xr:uid="{00000000-0005-0000-0000-0000FE010000}"/>
    <cellStyle name="_март 2008г ИЭСК (3)" xfId="519" xr:uid="{00000000-0005-0000-0000-0000FF010000}"/>
    <cellStyle name="_Недостающие формы" xfId="560" xr:uid="{00000000-0005-0000-0000-000000020000}"/>
    <cellStyle name="_НЗП на 2003г." xfId="561" xr:uid="{00000000-0005-0000-0000-000001020000}"/>
    <cellStyle name="_Новые формы отчетов ЕСЭ" xfId="562" xr:uid="{00000000-0005-0000-0000-000002020000}"/>
    <cellStyle name="_Новый отчет по UC на 01.06.07" xfId="563" xr:uid="{00000000-0005-0000-0000-000003020000}"/>
    <cellStyle name="_Обяз.объёмыТЭЦ-10" xfId="604" xr:uid="{00000000-0005-0000-0000-000004020000}"/>
    <cellStyle name="_Ожид расходы 2007 по мСФО" xfId="605" xr:uid="{00000000-0005-0000-0000-000005020000}"/>
    <cellStyle name="_ОК апрель" xfId="606" xr:uid="{00000000-0005-0000-0000-000006020000}"/>
    <cellStyle name="_ОК апрель_Агрегир" xfId="607" xr:uid="{00000000-0005-0000-0000-000007020000}"/>
    <cellStyle name="_ОК апрель_Агрегир янв-август" xfId="608" xr:uid="{00000000-0005-0000-0000-000008020000}"/>
    <cellStyle name="_ОК апрель_Агрегир янв-дек" xfId="609" xr:uid="{00000000-0005-0000-0000-000009020000}"/>
    <cellStyle name="_ОК апрель_Агрегир янв-окт" xfId="610" xr:uid="{00000000-0005-0000-0000-00000A020000}"/>
    <cellStyle name="_ОК апрель_Агрегир янв-сент" xfId="611" xr:uid="{00000000-0005-0000-0000-00000B020000}"/>
    <cellStyle name="_ОК за 2004 2 вариант" xfId="612" xr:uid="{00000000-0005-0000-0000-00000C020000}"/>
    <cellStyle name="_ОК и баланс вар 2" xfId="613" xr:uid="{00000000-0005-0000-0000-00000D020000}"/>
    <cellStyle name="_ООО Теплоресурс план december 2003 версия 261103" xfId="614" xr:uid="{00000000-0005-0000-0000-00000E020000}"/>
    <cellStyle name="_ОПП и товарка (ИЭСК)-январь" xfId="615" xr:uid="{00000000-0005-0000-0000-00000F020000}"/>
    <cellStyle name="_ОПП май 2008" xfId="616" xr:uid="{00000000-0005-0000-0000-000010020000}"/>
    <cellStyle name="_ОПП план октябрь" xfId="617" xr:uid="{00000000-0005-0000-0000-000011020000}"/>
    <cellStyle name="_Осн показатели " xfId="618" xr:uid="{00000000-0005-0000-0000-000012020000}"/>
    <cellStyle name="_Отчет о прибылях и убытках 2004 2 вар (ДВА ДИВИЗИОНА)" xfId="619" xr:uid="{00000000-0005-0000-0000-000013020000}"/>
    <cellStyle name="_Отчет о прибылях и убытках июнь" xfId="620" xr:uid="{00000000-0005-0000-0000-000014020000}"/>
    <cellStyle name="_Отчет о прибылях и убытках июнь_Агрегир" xfId="621" xr:uid="{00000000-0005-0000-0000-000015020000}"/>
    <cellStyle name="_Отчет о прибылях и убытках июнь_Агрегир янв-август" xfId="622" xr:uid="{00000000-0005-0000-0000-000016020000}"/>
    <cellStyle name="_Отчет о прибылях и убытках июнь_Агрегир янв-дек" xfId="623" xr:uid="{00000000-0005-0000-0000-000017020000}"/>
    <cellStyle name="_Отчет о прибылях и убытках июнь_Агрегир янв-окт" xfId="624" xr:uid="{00000000-0005-0000-0000-000018020000}"/>
    <cellStyle name="_Отчет о прибылях и убытках июнь_Агрегир янв-сент" xfId="625" xr:uid="{00000000-0005-0000-0000-000019020000}"/>
    <cellStyle name="_Охран  предпр  с поправками" xfId="626" xr:uid="{00000000-0005-0000-0000-00001A020000}"/>
    <cellStyle name="_Охранное предприятие" xfId="627" xr:uid="{00000000-0005-0000-0000-00001B020000}"/>
    <cellStyle name="_Параметры бизнес-плана на 2005 г" xfId="628" xr:uid="{00000000-0005-0000-0000-00001C020000}"/>
    <cellStyle name="_План платежей ГД 2004 ( РАБОЧИЙ)" xfId="629" xr:uid="{00000000-0005-0000-0000-00001D020000}"/>
    <cellStyle name="_План платежей октябрь АД" xfId="630" xr:uid="{00000000-0005-0000-0000-00001E020000}"/>
    <cellStyle name="_Показатели в МСФО" xfId="631" xr:uid="{00000000-0005-0000-0000-00001F020000}"/>
    <cellStyle name="_ПРИЗ НГЗ_ноябрь_ план" xfId="632" xr:uid="{00000000-0005-0000-0000-000020020000}"/>
    <cellStyle name="_Прил.№1 - Смета по эл-там затрат" xfId="633" xr:uid="{00000000-0005-0000-0000-000021020000}"/>
    <cellStyle name="_Приложения 1,2" xfId="634" xr:uid="{00000000-0005-0000-0000-000022020000}"/>
    <cellStyle name="_Пробный cash для баланса" xfId="675" xr:uid="{00000000-0005-0000-0000-000023020000}"/>
    <cellStyle name="_Пробный cash для баланса_Агрегир" xfId="676" xr:uid="{00000000-0005-0000-0000-000024020000}"/>
    <cellStyle name="_Пробный cash для баланса_Агрегир янв-август" xfId="677" xr:uid="{00000000-0005-0000-0000-000025020000}"/>
    <cellStyle name="_Пробный cash для баланса_Агрегир янв-дек" xfId="678" xr:uid="{00000000-0005-0000-0000-000026020000}"/>
    <cellStyle name="_Пробный cash для баланса_Агрегир янв-окт" xfId="679" xr:uid="{00000000-0005-0000-0000-000027020000}"/>
    <cellStyle name="_Пробный cash для баланса_Агрегир янв-сент" xfId="680" xr:uid="{00000000-0005-0000-0000-000028020000}"/>
    <cellStyle name="_проводки ГД баланс" xfId="681" xr:uid="{00000000-0005-0000-0000-000029020000}"/>
    <cellStyle name="_Прогнозный баланс" xfId="682" xr:uid="{00000000-0005-0000-0000-00002A020000}"/>
    <cellStyle name="_Прогнозный баланс 01.04" xfId="683" xr:uid="{00000000-0005-0000-0000-00002B020000}"/>
    <cellStyle name="_Прогнозный баланс 17.12" xfId="684" xr:uid="{00000000-0005-0000-0000-00002C020000}"/>
    <cellStyle name="_Прогнозный баланс 21.01" xfId="685" xr:uid="{00000000-0005-0000-0000-00002D020000}"/>
    <cellStyle name="_Прогнозный баланс ИЭ на 2008 год" xfId="686" xr:uid="{00000000-0005-0000-0000-00002E020000}"/>
    <cellStyle name="_Прогнозный баланс на  2006  от 11.01.06" xfId="687" xr:uid="{00000000-0005-0000-0000-00002F020000}"/>
    <cellStyle name="_Прогнозный баланс на  2006  от 12.01.06." xfId="688" xr:uid="{00000000-0005-0000-0000-000030020000}"/>
    <cellStyle name="_Прогнозный баланс на  2006  от 27.12.05" xfId="689" xr:uid="{00000000-0005-0000-0000-000031020000}"/>
    <cellStyle name="_Прогнозный баланс на 2004" xfId="690" xr:uid="{00000000-0005-0000-0000-000032020000}"/>
    <cellStyle name="_Прогнозный баланс на 2007 год" xfId="691" xr:uid="{00000000-0005-0000-0000-000033020000}"/>
    <cellStyle name="_Прогнозный баланс на 2008 год консолидированный  от 14.11" xfId="692" xr:uid="{00000000-0005-0000-0000-000034020000}"/>
    <cellStyle name="_Производственная программа сравнение ожидаемого 2008-2009 убытки" xfId="693" xr:uid="{00000000-0005-0000-0000-000035020000}"/>
    <cellStyle name="_ПЭ ДЗО 2006" xfId="694" xr:uid="{00000000-0005-0000-0000-000036020000}"/>
    <cellStyle name="_ПЭО -сентябрь бюджет" xfId="695" xr:uid="{00000000-0005-0000-0000-000037020000}"/>
    <cellStyle name="_ПЭО -январь бюджет-новые формы" xfId="696" xr:uid="{00000000-0005-0000-0000-000038020000}"/>
    <cellStyle name="_Р-01-2 (ИЭ) " xfId="697" xr:uid="{00000000-0005-0000-0000-000039020000}"/>
    <cellStyle name="_р-05-03 21 11 (2)" xfId="698" xr:uid="{00000000-0005-0000-0000-00003A020000}"/>
    <cellStyle name="_р-05-03 21 11 (3)" xfId="699" xr:uid="{00000000-0005-0000-0000-00003B020000}"/>
    <cellStyle name="_р-05-03 21 11 (4)" xfId="700" xr:uid="{00000000-0005-0000-0000-00003C020000}"/>
    <cellStyle name="_Р-05-2" xfId="701" xr:uid="{00000000-0005-0000-0000-00003D020000}"/>
    <cellStyle name="_Р-05-2 (ИЭ+ИЭСК) 2007 год" xfId="702" xr:uid="{00000000-0005-0000-0000-00003E020000}"/>
    <cellStyle name="_Р-05-2 план на 2  полугодие 2005г." xfId="703" xr:uid="{00000000-0005-0000-0000-00003F020000}"/>
    <cellStyle name="_Р-05-3 факт июль 2004(20.08.04)" xfId="704" xr:uid="{00000000-0005-0000-0000-000040020000}"/>
    <cellStyle name="_Р-06-01" xfId="705" xr:uid="{00000000-0005-0000-0000-000041020000}"/>
    <cellStyle name="_Р-06-1" xfId="706" xr:uid="{00000000-0005-0000-0000-000042020000}"/>
    <cellStyle name="_Р-06-1 (2005 год)" xfId="707" xr:uid="{00000000-0005-0000-0000-000043020000}"/>
    <cellStyle name="_Р-08-1" xfId="708" xr:uid="{00000000-0005-0000-0000-000044020000}"/>
    <cellStyle name="_Р-17 ИЭ апрель факт 2008" xfId="709" xr:uid="{00000000-0005-0000-0000-000045020000}"/>
    <cellStyle name="_Р-21-1 ИЭ 2009" xfId="710" xr:uid="{00000000-0005-0000-0000-000046020000}"/>
    <cellStyle name="_Р-21-1 ИЭ 2009 послед версия от 12 11 08 без ИЭСК + ИЭФ" xfId="711" xr:uid="{00000000-0005-0000-0000-000047020000}"/>
    <cellStyle name="_Р-21-1 на 2009" xfId="712" xr:uid="{00000000-0005-0000-0000-000048020000}"/>
    <cellStyle name="_Р-21-2; Р-22 на 2007 год (скорр.)" xfId="713" xr:uid="{00000000-0005-0000-0000-000049020000}"/>
    <cellStyle name="_Расчет периода дебиторки" xfId="714" xr:uid="{00000000-0005-0000-0000-00004A020000}"/>
    <cellStyle name="_Расчеты ДЗО _ ФАКТ ГОДОВОЙ" xfId="715" xr:uid="{00000000-0005-0000-0000-00004B020000}"/>
    <cellStyle name="_Расшифровка прочих затр" xfId="716" xr:uid="{00000000-0005-0000-0000-00004C020000}"/>
    <cellStyle name="_Расшифровки_1кв_2002" xfId="717" xr:uid="{00000000-0005-0000-0000-00004D020000}"/>
    <cellStyle name="_Реестр форм для РА" xfId="718" xr:uid="{00000000-0005-0000-0000-00004E020000}"/>
    <cellStyle name="_Реестр форм_Русал" xfId="719" xr:uid="{00000000-0005-0000-0000-00004F020000}"/>
    <cellStyle name="_РЕМОНТ 08 (4)" xfId="720" xr:uid="{00000000-0005-0000-0000-000050020000}"/>
    <cellStyle name="_Ресал" xfId="721" xr:uid="{00000000-0005-0000-0000-000051020000}"/>
    <cellStyle name="_САЗ ИБ 2003 урезанный (29.11.02) Мусаелян" xfId="722" xr:uid="{00000000-0005-0000-0000-000052020000}"/>
    <cellStyle name="_САЗ ИБ 2003 урезанный1" xfId="723" xr:uid="{00000000-0005-0000-0000-000053020000}"/>
    <cellStyle name="_Сведения о расходах на 2004г" xfId="724" xr:uid="{00000000-0005-0000-0000-000054020000}"/>
    <cellStyle name="_Сводный Баланс" xfId="725" xr:uid="{00000000-0005-0000-0000-000055020000}"/>
    <cellStyle name="_Себестоимость 2008-2009_ИЭСК" xfId="726" xr:uid="{00000000-0005-0000-0000-000056020000}"/>
    <cellStyle name="_Себестоимость и KPI's" xfId="727" xr:uid="{00000000-0005-0000-0000-000057020000}"/>
    <cellStyle name="_Склады и инвестиции на 2005 год" xfId="728" xr:uid="{00000000-0005-0000-0000-000058020000}"/>
    <cellStyle name="_смета затрат" xfId="729" xr:uid="{00000000-0005-0000-0000-000059020000}"/>
    <cellStyle name="_смета затрат и БДР 9 месяцев 2008 г (факт)" xfId="730" xr:uid="{00000000-0005-0000-0000-00005A020000}"/>
    <cellStyle name="_Смета на 2006 г." xfId="731" xr:uid="{00000000-0005-0000-0000-00005B020000}"/>
    <cellStyle name="_Смета-БДР факт 1 квартал" xfId="732" xr:uid="{00000000-0005-0000-0000-00005C020000}"/>
    <cellStyle name="_СМЗ 91сч 05-2003ф" xfId="733" xr:uid="{00000000-0005-0000-0000-00005D020000}"/>
    <cellStyle name="_СМЗ прил.17 06-2003ф" xfId="734" xr:uid="{00000000-0005-0000-0000-00005E020000}"/>
    <cellStyle name="_СМЗ прил.91сч 1кв-2003 ф от плана" xfId="735" xr:uid="{00000000-0005-0000-0000-00005F020000}"/>
    <cellStyle name="_СМЗ сч 91vypl_июнь 2003ф" xfId="736" xr:uid="{00000000-0005-0000-0000-000060020000}"/>
    <cellStyle name="_Соцпрограмма и исп. приб.1кв.2003г" xfId="737" xr:uid="{00000000-0005-0000-0000-000061020000}"/>
    <cellStyle name="_Сравнение 2007 (для отчета по БП конс.)" xfId="738" xr:uid="{00000000-0005-0000-0000-000062020000}"/>
    <cellStyle name="_Структура сс боксита UC RUSAL_9мес07_ФАКТ" xfId="739" xr:uid="{00000000-0005-0000-0000-000063020000}"/>
    <cellStyle name="_структура с-сти" xfId="740" xr:uid="{00000000-0005-0000-0000-000064020000}"/>
    <cellStyle name="_схождение PL&amp;cash" xfId="741" xr:uid="{00000000-0005-0000-0000-000065020000}"/>
    <cellStyle name="_схождение PL&amp;cash_Агрегир" xfId="742" xr:uid="{00000000-0005-0000-0000-000066020000}"/>
    <cellStyle name="_схождение PL&amp;cash_Агрегир янв-август" xfId="743" xr:uid="{00000000-0005-0000-0000-000067020000}"/>
    <cellStyle name="_схождение PL&amp;cash_Агрегир янв-дек" xfId="744" xr:uid="{00000000-0005-0000-0000-000068020000}"/>
    <cellStyle name="_схождение PL&amp;cash_Агрегир янв-окт" xfId="745" xr:uid="{00000000-0005-0000-0000-000069020000}"/>
    <cellStyle name="_схождение PL&amp;cash_Агрегир янв-сент" xfId="746" xr:uid="{00000000-0005-0000-0000-00006A020000}"/>
    <cellStyle name="_Унифицированные показатели" xfId="747" xr:uid="{00000000-0005-0000-0000-00006B020000}"/>
    <cellStyle name="_ФАКТ 2006 ДЗО СВОД" xfId="748" xr:uid="{00000000-0005-0000-0000-00006C020000}"/>
    <cellStyle name="_Финплан_короткий" xfId="749" xr:uid="{00000000-0005-0000-0000-00006D020000}"/>
    <cellStyle name="_Финплан_короткий_Агрегир" xfId="750" xr:uid="{00000000-0005-0000-0000-00006E020000}"/>
    <cellStyle name="_Финплан_короткий_Агрегир янв-август" xfId="751" xr:uid="{00000000-0005-0000-0000-00006F020000}"/>
    <cellStyle name="_Финплан_короткий_Агрегир янв-дек" xfId="752" xr:uid="{00000000-0005-0000-0000-000070020000}"/>
    <cellStyle name="_Финплан_короткий_Агрегир янв-окт" xfId="753" xr:uid="{00000000-0005-0000-0000-000071020000}"/>
    <cellStyle name="_Финплан_короткий_Агрегир янв-сент" xfId="754" xr:uid="{00000000-0005-0000-0000-000072020000}"/>
    <cellStyle name="_Финплан_короткий_Итого" xfId="755" xr:uid="{00000000-0005-0000-0000-000073020000}"/>
    <cellStyle name="_Форма 7 АСК" xfId="756" xr:uid="{00000000-0005-0000-0000-000074020000}"/>
    <cellStyle name="_формы в Учетной политике на 2005г" xfId="757" xr:uid="{00000000-0005-0000-0000-000075020000}"/>
    <cellStyle name="_Формы для БП на 2008 год" xfId="758" xr:uid="{00000000-0005-0000-0000-000076020000}"/>
    <cellStyle name="_Формы для ДЗО на 2009 год_рассылка" xfId="759" xr:uid="{00000000-0005-0000-0000-000077020000}"/>
    <cellStyle name="_Формы для ДЗО на 2009 год_рассылка (2)" xfId="760" xr:uid="{00000000-0005-0000-0000-000078020000}"/>
    <cellStyle name="_Формы для ДЗО на 2009 год_рассылка (2) (2)" xfId="761" xr:uid="{00000000-0005-0000-0000-000079020000}"/>
    <cellStyle name="_Формы для заводов" xfId="762" xr:uid="{00000000-0005-0000-0000-00007A020000}"/>
    <cellStyle name="_Формы ИЭ" xfId="763" xr:uid="{00000000-0005-0000-0000-00007B020000}"/>
    <cellStyle name="_Формы к отчету об исполнении БП 2008 _ЦЭРФ" xfId="764" xr:uid="{00000000-0005-0000-0000-00007C020000}"/>
    <cellStyle name="_Формы Р-15 2004 07 Факт" xfId="765" xr:uid="{00000000-0005-0000-0000-00007D020000}"/>
    <cellStyle name="_Формы финансовые (бизнес-план)2005 (первонач.)" xfId="766" xr:uid="{00000000-0005-0000-0000-00007E020000}"/>
    <cellStyle name="_Формы_ИЭ" xfId="807" xr:uid="{00000000-0005-0000-0000-00007F020000}"/>
    <cellStyle name="_ФОТ и льготы" xfId="808" xr:uid="{00000000-0005-0000-0000-000080020000}"/>
    <cellStyle name="_ЦЭРФ" xfId="809" xr:uid="{00000000-0005-0000-0000-000081020000}"/>
    <cellStyle name="_Шаблон 030,031,ББЛ" xfId="810" xr:uid="{00000000-0005-0000-0000-000082020000}"/>
    <cellStyle name="_Шаблон баланса" xfId="811" xr:uid="{00000000-0005-0000-0000-000083020000}"/>
    <cellStyle name="”€ќђќ‘ћ‚›‰" xfId="812" xr:uid="{00000000-0005-0000-0000-000084020000}"/>
    <cellStyle name="”€љ‘€ђћ‚ђќќ›‰" xfId="813" xr:uid="{00000000-0005-0000-0000-000085020000}"/>
    <cellStyle name="„…ќ…†ќ›‰" xfId="814" xr:uid="{00000000-0005-0000-0000-000086020000}"/>
    <cellStyle name="„Ђ’Ђ" xfId="815" xr:uid="{00000000-0005-0000-0000-000087020000}"/>
    <cellStyle name="€’ћѓћ‚›‰" xfId="818" xr:uid="{00000000-0005-0000-0000-000088020000}"/>
    <cellStyle name="‡ђѓћ‹ћ‚ћљ1" xfId="816" xr:uid="{00000000-0005-0000-0000-000089020000}"/>
    <cellStyle name="‡ђѓћ‹ћ‚ћљ2" xfId="817" xr:uid="{00000000-0005-0000-0000-00008A020000}"/>
    <cellStyle name="" xfId="2" xr:uid="{00000000-0005-0000-0000-00008B020000}"/>
    <cellStyle name="" xfId="3" xr:uid="{00000000-0005-0000-0000-00008C020000}"/>
    <cellStyle name="" xfId="4" xr:uid="{00000000-0005-0000-0000-00008D020000}"/>
    <cellStyle name="_МПСМ" xfId="520" xr:uid="{00000000-0005-0000-0000-00008E020000}"/>
    <cellStyle name="_МПСМ" xfId="521" xr:uid="{00000000-0005-0000-0000-00008F020000}"/>
    <cellStyle name="_МПСМ_0 отчет СЕО (март)" xfId="524" xr:uid="{00000000-0005-0000-0000-000090020000}"/>
    <cellStyle name="_МПСМ_0 отчет СЕО (март)" xfId="525" xr:uid="{00000000-0005-0000-0000-000091020000}"/>
    <cellStyle name="_МПСМ_1 ИЭ отчет СЕО (февраль)" xfId="528" xr:uid="{00000000-0005-0000-0000-000092020000}"/>
    <cellStyle name="_МПСМ_1 ИЭ отчет СЕО (февраль)" xfId="529" xr:uid="{00000000-0005-0000-0000-000093020000}"/>
    <cellStyle name="_МПСМ_CEO_Report_ГруппаУгольМарт" xfId="532" xr:uid="{00000000-0005-0000-0000-000094020000}"/>
    <cellStyle name="_МПСМ_CEO_Report_ГруппаУгольМарт" xfId="533" xr:uid="{00000000-0005-0000-0000-000095020000}"/>
    <cellStyle name="_МПСМ_ДЗ-КЗ" xfId="536" xr:uid="{00000000-0005-0000-0000-000096020000}"/>
    <cellStyle name="_МПСМ_ДЗ-КЗ" xfId="537" xr:uid="{00000000-0005-0000-0000-000097020000}"/>
    <cellStyle name="_МПСМ_Дополнительные формы к отчету СЕО" xfId="540" xr:uid="{00000000-0005-0000-0000-000098020000}"/>
    <cellStyle name="_МПСМ_Дополнительные формы к отчету СЕО" xfId="541" xr:uid="{00000000-0005-0000-0000-000099020000}"/>
    <cellStyle name="_МПСМ_Затраты на персонал (февраль) - 11 03 2009 (2)" xfId="544" xr:uid="{00000000-0005-0000-0000-00009A020000}"/>
    <cellStyle name="_МПСМ_Затраты на персонал (февраль) - 11 03 2009 (2)" xfId="545" xr:uid="{00000000-0005-0000-0000-00009B020000}"/>
    <cellStyle name="_МПСМ_СЕО_Отчет по персоналу (июль)" xfId="548" xr:uid="{00000000-0005-0000-0000-00009C020000}"/>
    <cellStyle name="_МПСМ_СЕО_Отчет по персоналу (июль)" xfId="549" xr:uid="{00000000-0005-0000-0000-00009D020000}"/>
    <cellStyle name="_МПСМ_январь 2009 CEO report_KS_SM" xfId="552" xr:uid="{00000000-0005-0000-0000-00009E020000}"/>
    <cellStyle name="_МПСМ_январь 2009 CEO report_KS_SM" xfId="553" xr:uid="{00000000-0005-0000-0000-00009F020000}"/>
    <cellStyle name="_МПСМ_январь 2009 CEO report_SM" xfId="556" xr:uid="{00000000-0005-0000-0000-0000A0020000}"/>
    <cellStyle name="_МПСМ_январь 2009 CEO report_SM" xfId="557" xr:uid="{00000000-0005-0000-0000-0000A1020000}"/>
    <cellStyle name="_Обороты янв" xfId="564" xr:uid="{00000000-0005-0000-0000-0000A2020000}"/>
    <cellStyle name="_Обороты янв" xfId="565" xr:uid="{00000000-0005-0000-0000-0000A3020000}"/>
    <cellStyle name="_Обороты янв_0 отчет СЕО (март)" xfId="568" xr:uid="{00000000-0005-0000-0000-0000A4020000}"/>
    <cellStyle name="_Обороты янв_0 отчет СЕО (март)" xfId="569" xr:uid="{00000000-0005-0000-0000-0000A5020000}"/>
    <cellStyle name="_Обороты янв_1 ИЭ отчет СЕО (февраль)" xfId="572" xr:uid="{00000000-0005-0000-0000-0000A6020000}"/>
    <cellStyle name="_Обороты янв_1 ИЭ отчет СЕО (февраль)" xfId="573" xr:uid="{00000000-0005-0000-0000-0000A7020000}"/>
    <cellStyle name="_Обороты янв_CEO_Report_ГруппаУгольМарт" xfId="576" xr:uid="{00000000-0005-0000-0000-0000A8020000}"/>
    <cellStyle name="_Обороты янв_CEO_Report_ГруппаУгольМарт" xfId="577" xr:uid="{00000000-0005-0000-0000-0000A9020000}"/>
    <cellStyle name="_Обороты янв_ДЗ-КЗ" xfId="580" xr:uid="{00000000-0005-0000-0000-0000AA020000}"/>
    <cellStyle name="_Обороты янв_ДЗ-КЗ" xfId="581" xr:uid="{00000000-0005-0000-0000-0000AB020000}"/>
    <cellStyle name="_Обороты янв_Дополнительные формы к отчету СЕО" xfId="584" xr:uid="{00000000-0005-0000-0000-0000AC020000}"/>
    <cellStyle name="_Обороты янв_Дополнительные формы к отчету СЕО" xfId="585" xr:uid="{00000000-0005-0000-0000-0000AD020000}"/>
    <cellStyle name="_Обороты янв_Затраты на персонал (февраль) - 11 03 2009 (2)" xfId="588" xr:uid="{00000000-0005-0000-0000-0000AE020000}"/>
    <cellStyle name="_Обороты янв_Затраты на персонал (февраль) - 11 03 2009 (2)" xfId="589" xr:uid="{00000000-0005-0000-0000-0000AF020000}"/>
    <cellStyle name="_Обороты янв_СЕО_Отчет по персоналу (июль)" xfId="592" xr:uid="{00000000-0005-0000-0000-0000B0020000}"/>
    <cellStyle name="_Обороты янв_СЕО_Отчет по персоналу (июль)" xfId="593" xr:uid="{00000000-0005-0000-0000-0000B1020000}"/>
    <cellStyle name="_Обороты янв_январь 2009 CEO report_KS_SM" xfId="596" xr:uid="{00000000-0005-0000-0000-0000B2020000}"/>
    <cellStyle name="_Обороты янв_январь 2009 CEO report_KS_SM" xfId="597" xr:uid="{00000000-0005-0000-0000-0000B3020000}"/>
    <cellStyle name="_Обороты янв_январь 2009 CEO report_SM" xfId="600" xr:uid="{00000000-0005-0000-0000-0000B4020000}"/>
    <cellStyle name="_Обороты янв_январь 2009 CEO report_SM" xfId="601" xr:uid="{00000000-0005-0000-0000-0000B5020000}"/>
    <cellStyle name="_Приложения к приказу 07  от 24 01 07 в ЭУ" xfId="635" xr:uid="{00000000-0005-0000-0000-0000B6020000}"/>
    <cellStyle name="_Приложения к приказу 07  от 24 01 07 в ЭУ" xfId="636" xr:uid="{00000000-0005-0000-0000-0000B7020000}"/>
    <cellStyle name="_Приложения к приказу 07  от 24 01 07 в ЭУ_0 отчет СЕО (март)" xfId="639" xr:uid="{00000000-0005-0000-0000-0000B8020000}"/>
    <cellStyle name="_Приложения к приказу 07  от 24 01 07 в ЭУ_0 отчет СЕО (март)" xfId="640" xr:uid="{00000000-0005-0000-0000-0000B9020000}"/>
    <cellStyle name="_Приложения к приказу 07  от 24 01 07 в ЭУ_1 ИЭ отчет СЕО (февраль)" xfId="643" xr:uid="{00000000-0005-0000-0000-0000BA020000}"/>
    <cellStyle name="_Приложения к приказу 07  от 24 01 07 в ЭУ_1 ИЭ отчет СЕО (февраль)" xfId="644" xr:uid="{00000000-0005-0000-0000-0000BB020000}"/>
    <cellStyle name="_Приложения к приказу 07  от 24 01 07 в ЭУ_CEO_Report_ГруппаУгольМарт" xfId="647" xr:uid="{00000000-0005-0000-0000-0000BC020000}"/>
    <cellStyle name="_Приложения к приказу 07  от 24 01 07 в ЭУ_CEO_Report_ГруппаУгольМарт" xfId="648" xr:uid="{00000000-0005-0000-0000-0000BD020000}"/>
    <cellStyle name="_Приложения к приказу 07  от 24 01 07 в ЭУ_ДЗ-КЗ" xfId="651" xr:uid="{00000000-0005-0000-0000-0000BE020000}"/>
    <cellStyle name="_Приложения к приказу 07  от 24 01 07 в ЭУ_ДЗ-КЗ" xfId="652" xr:uid="{00000000-0005-0000-0000-0000BF020000}"/>
    <cellStyle name="_Приложения к приказу 07  от 24 01 07 в ЭУ_Дополнительные формы к отчету СЕО" xfId="655" xr:uid="{00000000-0005-0000-0000-0000C0020000}"/>
    <cellStyle name="_Приложения к приказу 07  от 24 01 07 в ЭУ_Дополнительные формы к отчету СЕО" xfId="656" xr:uid="{00000000-0005-0000-0000-0000C1020000}"/>
    <cellStyle name="_Приложения к приказу 07  от 24 01 07 в ЭУ_Затраты на персонал (февраль) - 11 03 2009 (2)" xfId="659" xr:uid="{00000000-0005-0000-0000-0000C2020000}"/>
    <cellStyle name="_Приложения к приказу 07  от 24 01 07 в ЭУ_Затраты на персонал (февраль) - 11 03 2009 (2)" xfId="660" xr:uid="{00000000-0005-0000-0000-0000C3020000}"/>
    <cellStyle name="_Приложения к приказу 07  от 24 01 07 в ЭУ_СЕО_Отчет по персоналу (июль)" xfId="663" xr:uid="{00000000-0005-0000-0000-0000C4020000}"/>
    <cellStyle name="_Приложения к приказу 07  от 24 01 07 в ЭУ_СЕО_Отчет по персоналу (июль)" xfId="664" xr:uid="{00000000-0005-0000-0000-0000C5020000}"/>
    <cellStyle name="_Приложения к приказу 07  от 24 01 07 в ЭУ_январь 2009 CEO report_KS_SM" xfId="667" xr:uid="{00000000-0005-0000-0000-0000C6020000}"/>
    <cellStyle name="_Приложения к приказу 07  от 24 01 07 в ЭУ_январь 2009 CEO report_KS_SM" xfId="668" xr:uid="{00000000-0005-0000-0000-0000C7020000}"/>
    <cellStyle name="_Приложения к приказу 07  от 24 01 07 в ЭУ_январь 2009 CEO report_SM" xfId="671" xr:uid="{00000000-0005-0000-0000-0000C8020000}"/>
    <cellStyle name="_Приложения к приказу 07  от 24 01 07 в ЭУ_январь 2009 CEO report_SM" xfId="672" xr:uid="{00000000-0005-0000-0000-0000C9020000}"/>
    <cellStyle name="_Формы_5_31 01 07" xfId="767" xr:uid="{00000000-0005-0000-0000-0000CA020000}"/>
    <cellStyle name="_Формы_5_31 01 07" xfId="768" xr:uid="{00000000-0005-0000-0000-0000CB020000}"/>
    <cellStyle name="_Формы_5_31 01 07_0 отчет СЕО (март)" xfId="771" xr:uid="{00000000-0005-0000-0000-0000CC020000}"/>
    <cellStyle name="_Формы_5_31 01 07_0 отчет СЕО (март)" xfId="772" xr:uid="{00000000-0005-0000-0000-0000CD020000}"/>
    <cellStyle name="_Формы_5_31 01 07_1 ИЭ отчет СЕО (февраль)" xfId="775" xr:uid="{00000000-0005-0000-0000-0000CE020000}"/>
    <cellStyle name="_Формы_5_31 01 07_1 ИЭ отчет СЕО (февраль)" xfId="776" xr:uid="{00000000-0005-0000-0000-0000CF020000}"/>
    <cellStyle name="_Формы_5_31 01 07_CEO_Report_ГруппаУгольМарт" xfId="779" xr:uid="{00000000-0005-0000-0000-0000D0020000}"/>
    <cellStyle name="_Формы_5_31 01 07_CEO_Report_ГруппаУгольМарт" xfId="780" xr:uid="{00000000-0005-0000-0000-0000D1020000}"/>
    <cellStyle name="_Формы_5_31 01 07_ДЗ-КЗ" xfId="783" xr:uid="{00000000-0005-0000-0000-0000D2020000}"/>
    <cellStyle name="_Формы_5_31 01 07_ДЗ-КЗ" xfId="784" xr:uid="{00000000-0005-0000-0000-0000D3020000}"/>
    <cellStyle name="_Формы_5_31 01 07_Дополнительные формы к отчету СЕО" xfId="787" xr:uid="{00000000-0005-0000-0000-0000D4020000}"/>
    <cellStyle name="_Формы_5_31 01 07_Дополнительные формы к отчету СЕО" xfId="788" xr:uid="{00000000-0005-0000-0000-0000D5020000}"/>
    <cellStyle name="_Формы_5_31 01 07_Затраты на персонал (февраль) - 11 03 2009 (2)" xfId="791" xr:uid="{00000000-0005-0000-0000-0000D6020000}"/>
    <cellStyle name="_Формы_5_31 01 07_Затраты на персонал (февраль) - 11 03 2009 (2)" xfId="792" xr:uid="{00000000-0005-0000-0000-0000D7020000}"/>
    <cellStyle name="_Формы_5_31 01 07_СЕО_Отчет по персоналу (июль)" xfId="795" xr:uid="{00000000-0005-0000-0000-0000D8020000}"/>
    <cellStyle name="_Формы_5_31 01 07_СЕО_Отчет по персоналу (июль)" xfId="796" xr:uid="{00000000-0005-0000-0000-0000D9020000}"/>
    <cellStyle name="_Формы_5_31 01 07_январь 2009 CEO report_KS_SM" xfId="799" xr:uid="{00000000-0005-0000-0000-0000DA020000}"/>
    <cellStyle name="_Формы_5_31 01 07_январь 2009 CEO report_KS_SM" xfId="800" xr:uid="{00000000-0005-0000-0000-0000DB020000}"/>
    <cellStyle name="_Формы_5_31 01 07_январь 2009 CEO report_SM" xfId="803" xr:uid="{00000000-0005-0000-0000-0000DC020000}"/>
    <cellStyle name="_Формы_5_31 01 07_январь 2009 CEO report_SM" xfId="804" xr:uid="{00000000-0005-0000-0000-0000DD020000}"/>
    <cellStyle name="" xfId="5" xr:uid="{00000000-0005-0000-0000-0000DE020000}"/>
    <cellStyle name="" xfId="6" xr:uid="{00000000-0005-0000-0000-0000DF020000}"/>
    <cellStyle name="_МПСМ" xfId="522" xr:uid="{00000000-0005-0000-0000-0000E0020000}"/>
    <cellStyle name="_МПСМ" xfId="523" xr:uid="{00000000-0005-0000-0000-0000E1020000}"/>
    <cellStyle name="_МПСМ_0 отчет СЕО (март)" xfId="526" xr:uid="{00000000-0005-0000-0000-0000E2020000}"/>
    <cellStyle name="_МПСМ_0 отчет СЕО (март)" xfId="527" xr:uid="{00000000-0005-0000-0000-0000E3020000}"/>
    <cellStyle name="_МПСМ_1 ИЭ отчет СЕО (февраль)" xfId="530" xr:uid="{00000000-0005-0000-0000-0000E4020000}"/>
    <cellStyle name="_МПСМ_1 ИЭ отчет СЕО (февраль)" xfId="531" xr:uid="{00000000-0005-0000-0000-0000E5020000}"/>
    <cellStyle name="_МПСМ_CEO_Report_ГруппаУгольМарт" xfId="534" xr:uid="{00000000-0005-0000-0000-0000E6020000}"/>
    <cellStyle name="_МПСМ_CEO_Report_ГруппаУгольМарт" xfId="535" xr:uid="{00000000-0005-0000-0000-0000E7020000}"/>
    <cellStyle name="_МПСМ_ДЗ-КЗ" xfId="538" xr:uid="{00000000-0005-0000-0000-0000E8020000}"/>
    <cellStyle name="_МПСМ_ДЗ-КЗ" xfId="539" xr:uid="{00000000-0005-0000-0000-0000E9020000}"/>
    <cellStyle name="_МПСМ_Дополнительные формы к отчету СЕО" xfId="542" xr:uid="{00000000-0005-0000-0000-0000EA020000}"/>
    <cellStyle name="_МПСМ_Дополнительные формы к отчету СЕО" xfId="543" xr:uid="{00000000-0005-0000-0000-0000EB020000}"/>
    <cellStyle name="_МПСМ_Затраты на персонал (февраль) - 11 03 2009 (2)" xfId="546" xr:uid="{00000000-0005-0000-0000-0000EC020000}"/>
    <cellStyle name="_МПСМ_Затраты на персонал (февраль) - 11 03 2009 (2)" xfId="547" xr:uid="{00000000-0005-0000-0000-0000ED020000}"/>
    <cellStyle name="_МПСМ_СЕО_Отчет по персоналу (июль)" xfId="550" xr:uid="{00000000-0005-0000-0000-0000EE020000}"/>
    <cellStyle name="_МПСМ_СЕО_Отчет по персоналу (июль)" xfId="551" xr:uid="{00000000-0005-0000-0000-0000EF020000}"/>
    <cellStyle name="_МПСМ_январь 2009 CEO report_KS_SM" xfId="554" xr:uid="{00000000-0005-0000-0000-0000F0020000}"/>
    <cellStyle name="_МПСМ_январь 2009 CEO report_KS_SM" xfId="555" xr:uid="{00000000-0005-0000-0000-0000F1020000}"/>
    <cellStyle name="_МПСМ_январь 2009 CEO report_SM" xfId="558" xr:uid="{00000000-0005-0000-0000-0000F2020000}"/>
    <cellStyle name="_МПСМ_январь 2009 CEO report_SM" xfId="559" xr:uid="{00000000-0005-0000-0000-0000F3020000}"/>
    <cellStyle name="_Обороты янв" xfId="566" xr:uid="{00000000-0005-0000-0000-0000F4020000}"/>
    <cellStyle name="_Обороты янв" xfId="567" xr:uid="{00000000-0005-0000-0000-0000F5020000}"/>
    <cellStyle name="_Обороты янв_0 отчет СЕО (март)" xfId="570" xr:uid="{00000000-0005-0000-0000-0000F6020000}"/>
    <cellStyle name="_Обороты янв_0 отчет СЕО (март)" xfId="571" xr:uid="{00000000-0005-0000-0000-0000F7020000}"/>
    <cellStyle name="_Обороты янв_1 ИЭ отчет СЕО (февраль)" xfId="574" xr:uid="{00000000-0005-0000-0000-0000F8020000}"/>
    <cellStyle name="_Обороты янв_1 ИЭ отчет СЕО (февраль)" xfId="575" xr:uid="{00000000-0005-0000-0000-0000F9020000}"/>
    <cellStyle name="_Обороты янв_CEO_Report_ГруппаУгольМарт" xfId="578" xr:uid="{00000000-0005-0000-0000-0000FA020000}"/>
    <cellStyle name="_Обороты янв_CEO_Report_ГруппаУгольМарт" xfId="579" xr:uid="{00000000-0005-0000-0000-0000FB020000}"/>
    <cellStyle name="_Обороты янв_ДЗ-КЗ" xfId="582" xr:uid="{00000000-0005-0000-0000-0000FC020000}"/>
    <cellStyle name="_Обороты янв_ДЗ-КЗ" xfId="583" xr:uid="{00000000-0005-0000-0000-0000FD020000}"/>
    <cellStyle name="_Обороты янв_Дополнительные формы к отчету СЕО" xfId="586" xr:uid="{00000000-0005-0000-0000-0000FE020000}"/>
    <cellStyle name="_Обороты янв_Дополнительные формы к отчету СЕО" xfId="587" xr:uid="{00000000-0005-0000-0000-0000FF020000}"/>
    <cellStyle name="_Обороты янв_Затраты на персонал (февраль) - 11 03 2009 (2)" xfId="590" xr:uid="{00000000-0005-0000-0000-000000030000}"/>
    <cellStyle name="_Обороты янв_Затраты на персонал (февраль) - 11 03 2009 (2)" xfId="591" xr:uid="{00000000-0005-0000-0000-000001030000}"/>
    <cellStyle name="_Обороты янв_СЕО_Отчет по персоналу (июль)" xfId="594" xr:uid="{00000000-0005-0000-0000-000002030000}"/>
    <cellStyle name="_Обороты янв_СЕО_Отчет по персоналу (июль)" xfId="595" xr:uid="{00000000-0005-0000-0000-000003030000}"/>
    <cellStyle name="_Обороты янв_январь 2009 CEO report_KS_SM" xfId="598" xr:uid="{00000000-0005-0000-0000-000004030000}"/>
    <cellStyle name="_Обороты янв_январь 2009 CEO report_KS_SM" xfId="599" xr:uid="{00000000-0005-0000-0000-000005030000}"/>
    <cellStyle name="_Обороты янв_январь 2009 CEO report_SM" xfId="602" xr:uid="{00000000-0005-0000-0000-000006030000}"/>
    <cellStyle name="_Обороты янв_январь 2009 CEO report_SM" xfId="603" xr:uid="{00000000-0005-0000-0000-000007030000}"/>
    <cellStyle name="_Приложения к приказу 07  от 24 01 07 в ЭУ" xfId="637" xr:uid="{00000000-0005-0000-0000-000008030000}"/>
    <cellStyle name="_Приложения к приказу 07  от 24 01 07 в ЭУ" xfId="638" xr:uid="{00000000-0005-0000-0000-000009030000}"/>
    <cellStyle name="_Приложения к приказу 07  от 24 01 07 в ЭУ_0 отчет СЕО (март)" xfId="641" xr:uid="{00000000-0005-0000-0000-00000A030000}"/>
    <cellStyle name="_Приложения к приказу 07  от 24 01 07 в ЭУ_0 отчет СЕО (март)" xfId="642" xr:uid="{00000000-0005-0000-0000-00000B030000}"/>
    <cellStyle name="_Приложения к приказу 07  от 24 01 07 в ЭУ_1 ИЭ отчет СЕО (февраль)" xfId="645" xr:uid="{00000000-0005-0000-0000-00000C030000}"/>
    <cellStyle name="_Приложения к приказу 07  от 24 01 07 в ЭУ_1 ИЭ отчет СЕО (февраль)" xfId="646" xr:uid="{00000000-0005-0000-0000-00000D030000}"/>
    <cellStyle name="_Приложения к приказу 07  от 24 01 07 в ЭУ_CEO_Report_ГруппаУгольМарт" xfId="649" xr:uid="{00000000-0005-0000-0000-00000E030000}"/>
    <cellStyle name="_Приложения к приказу 07  от 24 01 07 в ЭУ_CEO_Report_ГруппаУгольМарт" xfId="650" xr:uid="{00000000-0005-0000-0000-00000F030000}"/>
    <cellStyle name="_Приложения к приказу 07  от 24 01 07 в ЭУ_ДЗ-КЗ" xfId="653" xr:uid="{00000000-0005-0000-0000-000010030000}"/>
    <cellStyle name="_Приложения к приказу 07  от 24 01 07 в ЭУ_ДЗ-КЗ" xfId="654" xr:uid="{00000000-0005-0000-0000-000011030000}"/>
    <cellStyle name="_Приложения к приказу 07  от 24 01 07 в ЭУ_Дополнительные формы к отчету СЕО" xfId="657" xr:uid="{00000000-0005-0000-0000-000012030000}"/>
    <cellStyle name="_Приложения к приказу 07  от 24 01 07 в ЭУ_Дополнительные формы к отчету СЕО" xfId="658" xr:uid="{00000000-0005-0000-0000-000013030000}"/>
    <cellStyle name="_Приложения к приказу 07  от 24 01 07 в ЭУ_Затраты на персонал (февраль) - 11 03 2009 (2)" xfId="661" xr:uid="{00000000-0005-0000-0000-000014030000}"/>
    <cellStyle name="_Приложения к приказу 07  от 24 01 07 в ЭУ_Затраты на персонал (февраль) - 11 03 2009 (2)" xfId="662" xr:uid="{00000000-0005-0000-0000-000015030000}"/>
    <cellStyle name="_Приложения к приказу 07  от 24 01 07 в ЭУ_СЕО_Отчет по персоналу (июль)" xfId="665" xr:uid="{00000000-0005-0000-0000-000016030000}"/>
    <cellStyle name="_Приложения к приказу 07  от 24 01 07 в ЭУ_СЕО_Отчет по персоналу (июль)" xfId="666" xr:uid="{00000000-0005-0000-0000-000017030000}"/>
    <cellStyle name="_Приложения к приказу 07  от 24 01 07 в ЭУ_январь 2009 CEO report_KS_SM" xfId="669" xr:uid="{00000000-0005-0000-0000-000018030000}"/>
    <cellStyle name="_Приложения к приказу 07  от 24 01 07 в ЭУ_январь 2009 CEO report_KS_SM" xfId="670" xr:uid="{00000000-0005-0000-0000-000019030000}"/>
    <cellStyle name="_Приложения к приказу 07  от 24 01 07 в ЭУ_январь 2009 CEO report_SM" xfId="673" xr:uid="{00000000-0005-0000-0000-00001A030000}"/>
    <cellStyle name="_Приложения к приказу 07  от 24 01 07 в ЭУ_январь 2009 CEO report_SM" xfId="674" xr:uid="{00000000-0005-0000-0000-00001B030000}"/>
    <cellStyle name="_Формы_5_31 01 07" xfId="769" xr:uid="{00000000-0005-0000-0000-00001C030000}"/>
    <cellStyle name="_Формы_5_31 01 07" xfId="770" xr:uid="{00000000-0005-0000-0000-00001D030000}"/>
    <cellStyle name="_Формы_5_31 01 07_0 отчет СЕО (март)" xfId="773" xr:uid="{00000000-0005-0000-0000-00001E030000}"/>
    <cellStyle name="_Формы_5_31 01 07_0 отчет СЕО (март)" xfId="774" xr:uid="{00000000-0005-0000-0000-00001F030000}"/>
    <cellStyle name="_Формы_5_31 01 07_1 ИЭ отчет СЕО (февраль)" xfId="777" xr:uid="{00000000-0005-0000-0000-000020030000}"/>
    <cellStyle name="_Формы_5_31 01 07_1 ИЭ отчет СЕО (февраль)" xfId="778" xr:uid="{00000000-0005-0000-0000-000021030000}"/>
    <cellStyle name="_Формы_5_31 01 07_CEO_Report_ГруппаУгольМарт" xfId="781" xr:uid="{00000000-0005-0000-0000-000022030000}"/>
    <cellStyle name="_Формы_5_31 01 07_CEO_Report_ГруппаУгольМарт" xfId="782" xr:uid="{00000000-0005-0000-0000-000023030000}"/>
    <cellStyle name="_Формы_5_31 01 07_ДЗ-КЗ" xfId="785" xr:uid="{00000000-0005-0000-0000-000024030000}"/>
    <cellStyle name="_Формы_5_31 01 07_ДЗ-КЗ" xfId="786" xr:uid="{00000000-0005-0000-0000-000025030000}"/>
    <cellStyle name="_Формы_5_31 01 07_Дополнительные формы к отчету СЕО" xfId="789" xr:uid="{00000000-0005-0000-0000-000026030000}"/>
    <cellStyle name="_Формы_5_31 01 07_Дополнительные формы к отчету СЕО" xfId="790" xr:uid="{00000000-0005-0000-0000-000027030000}"/>
    <cellStyle name="_Формы_5_31 01 07_Затраты на персонал (февраль) - 11 03 2009 (2)" xfId="793" xr:uid="{00000000-0005-0000-0000-000028030000}"/>
    <cellStyle name="_Формы_5_31 01 07_Затраты на персонал (февраль) - 11 03 2009 (2)" xfId="794" xr:uid="{00000000-0005-0000-0000-000029030000}"/>
    <cellStyle name="_Формы_5_31 01 07_СЕО_Отчет по персоналу (июль)" xfId="797" xr:uid="{00000000-0005-0000-0000-00002A030000}"/>
    <cellStyle name="_Формы_5_31 01 07_СЕО_Отчет по персоналу (июль)" xfId="798" xr:uid="{00000000-0005-0000-0000-00002B030000}"/>
    <cellStyle name="_Формы_5_31 01 07_январь 2009 CEO report_KS_SM" xfId="801" xr:uid="{00000000-0005-0000-0000-00002C030000}"/>
    <cellStyle name="_Формы_5_31 01 07_январь 2009 CEO report_KS_SM" xfId="802" xr:uid="{00000000-0005-0000-0000-00002D030000}"/>
    <cellStyle name="_Формы_5_31 01 07_январь 2009 CEO report_SM" xfId="805" xr:uid="{00000000-0005-0000-0000-00002E030000}"/>
    <cellStyle name="_Формы_5_31 01 07_январь 2009 CEO report_SM" xfId="806" xr:uid="{00000000-0005-0000-0000-00002F030000}"/>
    <cellStyle name="" xfId="7" xr:uid="{00000000-0005-0000-0000-000030030000}"/>
    <cellStyle name="1" xfId="831" xr:uid="{00000000-0005-0000-0000-000031030000}"/>
    <cellStyle name="2" xfId="833" xr:uid="{00000000-0005-0000-0000-000032030000}"/>
    <cellStyle name="0,00;0;" xfId="819" xr:uid="{00000000-0005-0000-0000-000033030000}"/>
    <cellStyle name="0,00;0; 10" xfId="820" xr:uid="{00000000-0005-0000-0000-000034030000}"/>
    <cellStyle name="0,00;0; 2" xfId="821" xr:uid="{00000000-0005-0000-0000-000035030000}"/>
    <cellStyle name="0,00;0; 3" xfId="822" xr:uid="{00000000-0005-0000-0000-000036030000}"/>
    <cellStyle name="0,00;0; 4" xfId="823" xr:uid="{00000000-0005-0000-0000-000037030000}"/>
    <cellStyle name="0,00;0; 5" xfId="824" xr:uid="{00000000-0005-0000-0000-000038030000}"/>
    <cellStyle name="0,00;0; 6" xfId="825" xr:uid="{00000000-0005-0000-0000-000039030000}"/>
    <cellStyle name="0,00;0; 7" xfId="826" xr:uid="{00000000-0005-0000-0000-00003A030000}"/>
    <cellStyle name="0,00;0; 8" xfId="827" xr:uid="{00000000-0005-0000-0000-00003B030000}"/>
    <cellStyle name="0,00;0; 9" xfId="828" xr:uid="{00000000-0005-0000-0000-00003C030000}"/>
    <cellStyle name="0,00;0;_1.5." xfId="829" xr:uid="{00000000-0005-0000-0000-00003D030000}"/>
    <cellStyle name="0.0" xfId="830" xr:uid="{00000000-0005-0000-0000-00003E030000}"/>
    <cellStyle name="1Normal" xfId="832" xr:uid="{00000000-0005-0000-0000-00003F030000}"/>
    <cellStyle name="20% - Accent1" xfId="834" xr:uid="{00000000-0005-0000-0000-000040030000}"/>
    <cellStyle name="20% - Accent2" xfId="835" xr:uid="{00000000-0005-0000-0000-000041030000}"/>
    <cellStyle name="20% - Accent3" xfId="836" xr:uid="{00000000-0005-0000-0000-000042030000}"/>
    <cellStyle name="20% - Accent4" xfId="837" xr:uid="{00000000-0005-0000-0000-000043030000}"/>
    <cellStyle name="20% - Accent5" xfId="838" xr:uid="{00000000-0005-0000-0000-000044030000}"/>
    <cellStyle name="20% - Accent6" xfId="839" xr:uid="{00000000-0005-0000-0000-000045030000}"/>
    <cellStyle name="20% - Акцент1 2" xfId="841" xr:uid="{00000000-0005-0000-0000-000046030000}"/>
    <cellStyle name="20% - Акцент1 3" xfId="840" xr:uid="{00000000-0005-0000-0000-000047030000}"/>
    <cellStyle name="20% - Акцент2 2" xfId="843" xr:uid="{00000000-0005-0000-0000-000048030000}"/>
    <cellStyle name="20% - Акцент2 3" xfId="842" xr:uid="{00000000-0005-0000-0000-000049030000}"/>
    <cellStyle name="20% - Акцент3 2" xfId="845" xr:uid="{00000000-0005-0000-0000-00004A030000}"/>
    <cellStyle name="20% - Акцент3 3" xfId="844" xr:uid="{00000000-0005-0000-0000-00004B030000}"/>
    <cellStyle name="20% - Акцент4 2" xfId="847" xr:uid="{00000000-0005-0000-0000-00004C030000}"/>
    <cellStyle name="20% - Акцент4 3" xfId="846" xr:uid="{00000000-0005-0000-0000-00004D030000}"/>
    <cellStyle name="20% - Акцент5 2" xfId="849" xr:uid="{00000000-0005-0000-0000-00004E030000}"/>
    <cellStyle name="20% - Акцент5 3" xfId="848" xr:uid="{00000000-0005-0000-0000-00004F030000}"/>
    <cellStyle name="20% - Акцент6 2" xfId="851" xr:uid="{00000000-0005-0000-0000-000050030000}"/>
    <cellStyle name="20% - Акцент6 3" xfId="850" xr:uid="{00000000-0005-0000-0000-000051030000}"/>
    <cellStyle name="40% - Accent1" xfId="852" xr:uid="{00000000-0005-0000-0000-000052030000}"/>
    <cellStyle name="40% - Accent2" xfId="853" xr:uid="{00000000-0005-0000-0000-000053030000}"/>
    <cellStyle name="40% - Accent3" xfId="854" xr:uid="{00000000-0005-0000-0000-000054030000}"/>
    <cellStyle name="40% - Accent4" xfId="855" xr:uid="{00000000-0005-0000-0000-000055030000}"/>
    <cellStyle name="40% - Accent5" xfId="856" xr:uid="{00000000-0005-0000-0000-000056030000}"/>
    <cellStyle name="40% - Accent6" xfId="857" xr:uid="{00000000-0005-0000-0000-000057030000}"/>
    <cellStyle name="40% - Акцент1 2" xfId="859" xr:uid="{00000000-0005-0000-0000-000058030000}"/>
    <cellStyle name="40% - Акцент1 3" xfId="858" xr:uid="{00000000-0005-0000-0000-000059030000}"/>
    <cellStyle name="40% - Акцент2 2" xfId="861" xr:uid="{00000000-0005-0000-0000-00005A030000}"/>
    <cellStyle name="40% - Акцент2 3" xfId="860" xr:uid="{00000000-0005-0000-0000-00005B030000}"/>
    <cellStyle name="40% - Акцент3 2" xfId="863" xr:uid="{00000000-0005-0000-0000-00005C030000}"/>
    <cellStyle name="40% - Акцент3 3" xfId="862" xr:uid="{00000000-0005-0000-0000-00005D030000}"/>
    <cellStyle name="40% - Акцент4 2" xfId="865" xr:uid="{00000000-0005-0000-0000-00005E030000}"/>
    <cellStyle name="40% - Акцент4 3" xfId="864" xr:uid="{00000000-0005-0000-0000-00005F030000}"/>
    <cellStyle name="40% - Акцент5 2" xfId="867" xr:uid="{00000000-0005-0000-0000-000060030000}"/>
    <cellStyle name="40% - Акцент5 3" xfId="866" xr:uid="{00000000-0005-0000-0000-000061030000}"/>
    <cellStyle name="40% - Акцент6 2" xfId="869" xr:uid="{00000000-0005-0000-0000-000062030000}"/>
    <cellStyle name="40% - Акцент6 3" xfId="868" xr:uid="{00000000-0005-0000-0000-000063030000}"/>
    <cellStyle name="60% - Accent1" xfId="870" xr:uid="{00000000-0005-0000-0000-000064030000}"/>
    <cellStyle name="60% - Accent2" xfId="871" xr:uid="{00000000-0005-0000-0000-000065030000}"/>
    <cellStyle name="60% - Accent3" xfId="872" xr:uid="{00000000-0005-0000-0000-000066030000}"/>
    <cellStyle name="60% - Accent4" xfId="873" xr:uid="{00000000-0005-0000-0000-000067030000}"/>
    <cellStyle name="60% - Accent5" xfId="874" xr:uid="{00000000-0005-0000-0000-000068030000}"/>
    <cellStyle name="60% - Accent6" xfId="875" xr:uid="{00000000-0005-0000-0000-000069030000}"/>
    <cellStyle name="60% - Акцент1 2" xfId="877" xr:uid="{00000000-0005-0000-0000-00006A030000}"/>
    <cellStyle name="60% - Акцент1 3" xfId="876" xr:uid="{00000000-0005-0000-0000-00006B030000}"/>
    <cellStyle name="60% - Акцент2 2" xfId="879" xr:uid="{00000000-0005-0000-0000-00006C030000}"/>
    <cellStyle name="60% - Акцент2 3" xfId="878" xr:uid="{00000000-0005-0000-0000-00006D030000}"/>
    <cellStyle name="60% - Акцент3 2" xfId="881" xr:uid="{00000000-0005-0000-0000-00006E030000}"/>
    <cellStyle name="60% - Акцент3 3" xfId="880" xr:uid="{00000000-0005-0000-0000-00006F030000}"/>
    <cellStyle name="60% - Акцент4 2" xfId="883" xr:uid="{00000000-0005-0000-0000-000070030000}"/>
    <cellStyle name="60% - Акцент4 3" xfId="882" xr:uid="{00000000-0005-0000-0000-000071030000}"/>
    <cellStyle name="60% - Акцент5 2" xfId="885" xr:uid="{00000000-0005-0000-0000-000072030000}"/>
    <cellStyle name="60% - Акцент5 3" xfId="884" xr:uid="{00000000-0005-0000-0000-000073030000}"/>
    <cellStyle name="60% - Акцент6 2" xfId="887" xr:uid="{00000000-0005-0000-0000-000074030000}"/>
    <cellStyle name="60% - Акцент6 3" xfId="886" xr:uid="{00000000-0005-0000-0000-000075030000}"/>
    <cellStyle name="Aaia?iue [0]_?anoiau" xfId="888" xr:uid="{00000000-0005-0000-0000-000076030000}"/>
    <cellStyle name="Aaia?iue_?anoiau" xfId="889" xr:uid="{00000000-0005-0000-0000-000077030000}"/>
    <cellStyle name="Accent1" xfId="890" xr:uid="{00000000-0005-0000-0000-000078030000}"/>
    <cellStyle name="Accent1 - 20%" xfId="891" xr:uid="{00000000-0005-0000-0000-000079030000}"/>
    <cellStyle name="Accent1 - 40%" xfId="892" xr:uid="{00000000-0005-0000-0000-00007A030000}"/>
    <cellStyle name="Accent1 - 60%" xfId="893" xr:uid="{00000000-0005-0000-0000-00007B030000}"/>
    <cellStyle name="Accent1_Р-11 план 2010 ИЭ" xfId="894" xr:uid="{00000000-0005-0000-0000-00007C030000}"/>
    <cellStyle name="Accent2" xfId="895" xr:uid="{00000000-0005-0000-0000-00007D030000}"/>
    <cellStyle name="Accent2 - 20%" xfId="896" xr:uid="{00000000-0005-0000-0000-00007E030000}"/>
    <cellStyle name="Accent2 - 40%" xfId="897" xr:uid="{00000000-0005-0000-0000-00007F030000}"/>
    <cellStyle name="Accent2 - 60%" xfId="898" xr:uid="{00000000-0005-0000-0000-000080030000}"/>
    <cellStyle name="Accent2_Р-11 план 2010 ИЭ" xfId="899" xr:uid="{00000000-0005-0000-0000-000081030000}"/>
    <cellStyle name="Accent3" xfId="900" xr:uid="{00000000-0005-0000-0000-000082030000}"/>
    <cellStyle name="Accent3 - 20%" xfId="901" xr:uid="{00000000-0005-0000-0000-000083030000}"/>
    <cellStyle name="Accent3 - 40%" xfId="902" xr:uid="{00000000-0005-0000-0000-000084030000}"/>
    <cellStyle name="Accent3 - 60%" xfId="903" xr:uid="{00000000-0005-0000-0000-000085030000}"/>
    <cellStyle name="Accent3_Р-11 план 2010 ИЭ" xfId="904" xr:uid="{00000000-0005-0000-0000-000086030000}"/>
    <cellStyle name="Accent4" xfId="905" xr:uid="{00000000-0005-0000-0000-000087030000}"/>
    <cellStyle name="Accent4 - 20%" xfId="906" xr:uid="{00000000-0005-0000-0000-000088030000}"/>
    <cellStyle name="Accent4 - 40%" xfId="907" xr:uid="{00000000-0005-0000-0000-000089030000}"/>
    <cellStyle name="Accent4 - 60%" xfId="908" xr:uid="{00000000-0005-0000-0000-00008A030000}"/>
    <cellStyle name="Accent4_Р-11 план 2010 ИЭ" xfId="909" xr:uid="{00000000-0005-0000-0000-00008B030000}"/>
    <cellStyle name="Accent5" xfId="910" xr:uid="{00000000-0005-0000-0000-00008C030000}"/>
    <cellStyle name="Accent5 - 20%" xfId="911" xr:uid="{00000000-0005-0000-0000-00008D030000}"/>
    <cellStyle name="Accent5 - 40%" xfId="912" xr:uid="{00000000-0005-0000-0000-00008E030000}"/>
    <cellStyle name="Accent5 - 60%" xfId="913" xr:uid="{00000000-0005-0000-0000-00008F030000}"/>
    <cellStyle name="Accent5_Р-11 план 2010 ИЭ" xfId="914" xr:uid="{00000000-0005-0000-0000-000090030000}"/>
    <cellStyle name="Accent6" xfId="915" xr:uid="{00000000-0005-0000-0000-000091030000}"/>
    <cellStyle name="Accent6 - 20%" xfId="916" xr:uid="{00000000-0005-0000-0000-000092030000}"/>
    <cellStyle name="Accent6 - 40%" xfId="917" xr:uid="{00000000-0005-0000-0000-000093030000}"/>
    <cellStyle name="Accent6 - 60%" xfId="918" xr:uid="{00000000-0005-0000-0000-000094030000}"/>
    <cellStyle name="Accent6_Р-11 план 2010 ИЭ" xfId="919" xr:uid="{00000000-0005-0000-0000-000095030000}"/>
    <cellStyle name="Aeia?nnueea" xfId="920" xr:uid="{00000000-0005-0000-0000-000096030000}"/>
    <cellStyle name="aluminium" xfId="921" xr:uid="{00000000-0005-0000-0000-000097030000}"/>
    <cellStyle name="Bad" xfId="922" xr:uid="{00000000-0005-0000-0000-000098030000}"/>
    <cellStyle name="Besuchter Hyperlink" xfId="923" xr:uid="{00000000-0005-0000-0000-000099030000}"/>
    <cellStyle name="Big" xfId="924" xr:uid="{00000000-0005-0000-0000-00009A030000}"/>
    <cellStyle name="Big 2" xfId="1362" xr:uid="{00000000-0005-0000-0000-00009B030000}"/>
    <cellStyle name="Blue" xfId="925" xr:uid="{00000000-0005-0000-0000-00009C030000}"/>
    <cellStyle name="CALC Amount" xfId="926" xr:uid="{00000000-0005-0000-0000-00009D030000}"/>
    <cellStyle name="CALC Amount 2" xfId="927" xr:uid="{00000000-0005-0000-0000-00009E030000}"/>
    <cellStyle name="CALC Amount Total" xfId="928" xr:uid="{00000000-0005-0000-0000-00009F030000}"/>
    <cellStyle name="Calc Currency (0)" xfId="929" xr:uid="{00000000-0005-0000-0000-0000A0030000}"/>
    <cellStyle name="Calc Currency (0) 10" xfId="930" xr:uid="{00000000-0005-0000-0000-0000A1030000}"/>
    <cellStyle name="Calc Currency (0) 2" xfId="931" xr:uid="{00000000-0005-0000-0000-0000A2030000}"/>
    <cellStyle name="Calc Currency (0) 3" xfId="932" xr:uid="{00000000-0005-0000-0000-0000A3030000}"/>
    <cellStyle name="Calc Currency (0) 4" xfId="933" xr:uid="{00000000-0005-0000-0000-0000A4030000}"/>
    <cellStyle name="Calc Currency (0) 5" xfId="934" xr:uid="{00000000-0005-0000-0000-0000A5030000}"/>
    <cellStyle name="Calc Currency (0) 6" xfId="935" xr:uid="{00000000-0005-0000-0000-0000A6030000}"/>
    <cellStyle name="Calc Currency (0) 7" xfId="936" xr:uid="{00000000-0005-0000-0000-0000A7030000}"/>
    <cellStyle name="Calc Currency (0) 8" xfId="937" xr:uid="{00000000-0005-0000-0000-0000A8030000}"/>
    <cellStyle name="Calc Currency (0) 9" xfId="938" xr:uid="{00000000-0005-0000-0000-0000A9030000}"/>
    <cellStyle name="Calc Currency (0)_Анализ топлива (для Байкалэнерго)" xfId="939" xr:uid="{00000000-0005-0000-0000-0000AA030000}"/>
    <cellStyle name="Calc Currency (2)" xfId="940" xr:uid="{00000000-0005-0000-0000-0000AB030000}"/>
    <cellStyle name="Calc Percent (0)" xfId="941" xr:uid="{00000000-0005-0000-0000-0000AC030000}"/>
    <cellStyle name="Calc Percent (1)" xfId="942" xr:uid="{00000000-0005-0000-0000-0000AD030000}"/>
    <cellStyle name="Calc Percent (2)" xfId="943" xr:uid="{00000000-0005-0000-0000-0000AE030000}"/>
    <cellStyle name="Calc Units (0)" xfId="944" xr:uid="{00000000-0005-0000-0000-0000AF030000}"/>
    <cellStyle name="Calc Units (1)" xfId="945" xr:uid="{00000000-0005-0000-0000-0000B0030000}"/>
    <cellStyle name="Calc Units (2)" xfId="946" xr:uid="{00000000-0005-0000-0000-0000B1030000}"/>
    <cellStyle name="Calculation" xfId="947" xr:uid="{00000000-0005-0000-0000-0000B2030000}"/>
    <cellStyle name="Check" xfId="948" xr:uid="{00000000-0005-0000-0000-0000B3030000}"/>
    <cellStyle name="Check Cell" xfId="949" xr:uid="{00000000-0005-0000-0000-0000B4030000}"/>
    <cellStyle name="Check_09.12.2008 КМ- предложение ИЭ" xfId="950" xr:uid="{00000000-0005-0000-0000-0000B5030000}"/>
    <cellStyle name="Column Title" xfId="951" xr:uid="{00000000-0005-0000-0000-0000B6030000}"/>
    <cellStyle name="Comma [0]" xfId="952" xr:uid="{00000000-0005-0000-0000-0000B7030000}"/>
    <cellStyle name="Comma [0] 2" xfId="1356" xr:uid="{00000000-0005-0000-0000-0000B8030000}"/>
    <cellStyle name="Comma [00]" xfId="953" xr:uid="{00000000-0005-0000-0000-0000B9030000}"/>
    <cellStyle name="Comma_ PLinf - 08" xfId="954" xr:uid="{00000000-0005-0000-0000-0000BA030000}"/>
    <cellStyle name="Comma0" xfId="955" xr:uid="{00000000-0005-0000-0000-0000BB030000}"/>
    <cellStyle name="Commodity" xfId="956" xr:uid="{00000000-0005-0000-0000-0000BC030000}"/>
    <cellStyle name="Company" xfId="957" xr:uid="{00000000-0005-0000-0000-0000BD030000}"/>
    <cellStyle name="Currency [0]" xfId="958" xr:uid="{00000000-0005-0000-0000-0000BE030000}"/>
    <cellStyle name="Currency [00]" xfId="959" xr:uid="{00000000-0005-0000-0000-0000BF030000}"/>
    <cellStyle name="Currency_ PLinf - 08" xfId="960" xr:uid="{00000000-0005-0000-0000-0000C0030000}"/>
    <cellStyle name="Currency0" xfId="961" xr:uid="{00000000-0005-0000-0000-0000C1030000}"/>
    <cellStyle name="Date" xfId="962" xr:uid="{00000000-0005-0000-0000-0000C2030000}"/>
    <cellStyle name="Date Short" xfId="963" xr:uid="{00000000-0005-0000-0000-0000C3030000}"/>
    <cellStyle name="Date_for presentation 9m07_5_с динамикой" xfId="964" xr:uid="{00000000-0005-0000-0000-0000C4030000}"/>
    <cellStyle name="DELTA" xfId="965" xr:uid="{00000000-0005-0000-0000-0000C5030000}"/>
    <cellStyle name="Difference" xfId="966" xr:uid="{00000000-0005-0000-0000-0000C6030000}"/>
    <cellStyle name="E&amp;Y House" xfId="967" xr:uid="{00000000-0005-0000-0000-0000C7030000}"/>
    <cellStyle name="Emphasis 1" xfId="968" xr:uid="{00000000-0005-0000-0000-0000C8030000}"/>
    <cellStyle name="Emphasis 2" xfId="969" xr:uid="{00000000-0005-0000-0000-0000C9030000}"/>
    <cellStyle name="Emphasis 3" xfId="970" xr:uid="{00000000-0005-0000-0000-0000CA030000}"/>
    <cellStyle name="Enter Currency (0)" xfId="971" xr:uid="{00000000-0005-0000-0000-0000CB030000}"/>
    <cellStyle name="Enter Currency (2)" xfId="972" xr:uid="{00000000-0005-0000-0000-0000CC030000}"/>
    <cellStyle name="Enter Units (0)" xfId="973" xr:uid="{00000000-0005-0000-0000-0000CD030000}"/>
    <cellStyle name="Enter Units (1)" xfId="974" xr:uid="{00000000-0005-0000-0000-0000CE030000}"/>
    <cellStyle name="Enter Units (2)" xfId="975" xr:uid="{00000000-0005-0000-0000-0000CF030000}"/>
    <cellStyle name="Entry" xfId="976" xr:uid="{00000000-0005-0000-0000-0000D0030000}"/>
    <cellStyle name="Euro" xfId="977" xr:uid="{00000000-0005-0000-0000-0000D1030000}"/>
    <cellStyle name="Explanatory Text" xfId="978" xr:uid="{00000000-0005-0000-0000-0000D2030000}"/>
    <cellStyle name="EYtext" xfId="979" xr:uid="{00000000-0005-0000-0000-0000D3030000}"/>
    <cellStyle name="F2" xfId="980" xr:uid="{00000000-0005-0000-0000-0000D4030000}"/>
    <cellStyle name="F3" xfId="981" xr:uid="{00000000-0005-0000-0000-0000D5030000}"/>
    <cellStyle name="F4" xfId="982" xr:uid="{00000000-0005-0000-0000-0000D6030000}"/>
    <cellStyle name="F5" xfId="983" xr:uid="{00000000-0005-0000-0000-0000D7030000}"/>
    <cellStyle name="F6" xfId="984" xr:uid="{00000000-0005-0000-0000-0000D8030000}"/>
    <cellStyle name="F7" xfId="985" xr:uid="{00000000-0005-0000-0000-0000D9030000}"/>
    <cellStyle name="F8" xfId="986" xr:uid="{00000000-0005-0000-0000-0000DA030000}"/>
    <cellStyle name="Fixed" xfId="987" xr:uid="{00000000-0005-0000-0000-0000DB030000}"/>
    <cellStyle name="Flag" xfId="988" xr:uid="{00000000-0005-0000-0000-0000DC030000}"/>
    <cellStyle name="Followed Hyperlink" xfId="989" xr:uid="{00000000-0005-0000-0000-0000DD030000}"/>
    <cellStyle name="Forbidden" xfId="990" xr:uid="{00000000-0005-0000-0000-0000DE030000}"/>
    <cellStyle name="From other sheet" xfId="991" xr:uid="{00000000-0005-0000-0000-0000DF030000}"/>
    <cellStyle name="Glenc 2" xfId="992" xr:uid="{00000000-0005-0000-0000-0000E0030000}"/>
    <cellStyle name="Glenc 2 2" xfId="1357" xr:uid="{00000000-0005-0000-0000-0000E1030000}"/>
    <cellStyle name="Glencore1" xfId="993" xr:uid="{00000000-0005-0000-0000-0000E2030000}"/>
    <cellStyle name="Good" xfId="994" xr:uid="{00000000-0005-0000-0000-0000E3030000}"/>
    <cellStyle name="Grey" xfId="995" xr:uid="{00000000-0005-0000-0000-0000E4030000}"/>
    <cellStyle name="Head1_BP back" xfId="996" xr:uid="{00000000-0005-0000-0000-0000E5030000}"/>
    <cellStyle name="Header1" xfId="997" xr:uid="{00000000-0005-0000-0000-0000E6030000}"/>
    <cellStyle name="Header2" xfId="998" xr:uid="{00000000-0005-0000-0000-0000E7030000}"/>
    <cellStyle name="Heading 1" xfId="999" xr:uid="{00000000-0005-0000-0000-0000E8030000}"/>
    <cellStyle name="Heading 2" xfId="1000" xr:uid="{00000000-0005-0000-0000-0000E9030000}"/>
    <cellStyle name="Heading 3" xfId="1001" xr:uid="{00000000-0005-0000-0000-0000EA030000}"/>
    <cellStyle name="Heading 4" xfId="1002" xr:uid="{00000000-0005-0000-0000-0000EB030000}"/>
    <cellStyle name="Heading1" xfId="1003" xr:uid="{00000000-0005-0000-0000-0000EC030000}"/>
    <cellStyle name="Heading2" xfId="1004" xr:uid="{00000000-0005-0000-0000-0000ED030000}"/>
    <cellStyle name="Heading3" xfId="1005" xr:uid="{00000000-0005-0000-0000-0000EE030000}"/>
    <cellStyle name="Heading4" xfId="1006" xr:uid="{00000000-0005-0000-0000-0000EF030000}"/>
    <cellStyle name="Heading5" xfId="1007" xr:uid="{00000000-0005-0000-0000-0000F0030000}"/>
    <cellStyle name="Heading6" xfId="1008" xr:uid="{00000000-0005-0000-0000-0000F1030000}"/>
    <cellStyle name="Help" xfId="1009" xr:uid="{00000000-0005-0000-0000-0000F2030000}"/>
    <cellStyle name="Horizontal" xfId="1010" xr:uid="{00000000-0005-0000-0000-0000F3030000}"/>
    <cellStyle name="Hyperlink" xfId="1011" xr:uid="{00000000-0005-0000-0000-0000F4030000}"/>
    <cellStyle name="Iau?iue_?anoiau" xfId="1012" xr:uid="{00000000-0005-0000-0000-0000F5030000}"/>
    <cellStyle name="Index" xfId="1013" xr:uid="{00000000-0005-0000-0000-0000F6030000}"/>
    <cellStyle name="Index 2" xfId="1363" xr:uid="{00000000-0005-0000-0000-0000F7030000}"/>
    <cellStyle name="Input" xfId="1014" xr:uid="{00000000-0005-0000-0000-0000F8030000}"/>
    <cellStyle name="Input [yellow]" xfId="1015" xr:uid="{00000000-0005-0000-0000-0000F9030000}"/>
    <cellStyle name="Input Data" xfId="1016" xr:uid="{00000000-0005-0000-0000-0000FA030000}"/>
    <cellStyle name="Input_Р-11 план 2010 ИЭ" xfId="1017" xr:uid="{00000000-0005-0000-0000-0000FB030000}"/>
    <cellStyle name="Interest" xfId="1018" xr:uid="{00000000-0005-0000-0000-0000FC030000}"/>
    <cellStyle name="Ioe?uaaaoayny aeia?nnueea" xfId="1019" xr:uid="{00000000-0005-0000-0000-0000FD030000}"/>
    <cellStyle name="ISO" xfId="1020" xr:uid="{00000000-0005-0000-0000-0000FE030000}"/>
    <cellStyle name="ISO 10" xfId="1021" xr:uid="{00000000-0005-0000-0000-0000FF030000}"/>
    <cellStyle name="ISO 2" xfId="1022" xr:uid="{00000000-0005-0000-0000-000000040000}"/>
    <cellStyle name="ISO 3" xfId="1023" xr:uid="{00000000-0005-0000-0000-000001040000}"/>
    <cellStyle name="ISO 4" xfId="1024" xr:uid="{00000000-0005-0000-0000-000002040000}"/>
    <cellStyle name="ISO 5" xfId="1025" xr:uid="{00000000-0005-0000-0000-000003040000}"/>
    <cellStyle name="ISO 6" xfId="1026" xr:uid="{00000000-0005-0000-0000-000004040000}"/>
    <cellStyle name="ISO 7" xfId="1027" xr:uid="{00000000-0005-0000-0000-000005040000}"/>
    <cellStyle name="ISO 8" xfId="1028" xr:uid="{00000000-0005-0000-0000-000006040000}"/>
    <cellStyle name="ISO 9" xfId="1029" xr:uid="{00000000-0005-0000-0000-000007040000}"/>
    <cellStyle name="ISO_Анализ топлива (для Байкалэнерго)" xfId="1030" xr:uid="{00000000-0005-0000-0000-000008040000}"/>
    <cellStyle name="Ivedimas" xfId="1031" xr:uid="{00000000-0005-0000-0000-000009040000}"/>
    <cellStyle name="Ivedimo1" xfId="1032" xr:uid="{00000000-0005-0000-0000-00000A040000}"/>
    <cellStyle name="Ivedimo2" xfId="1033" xr:uid="{00000000-0005-0000-0000-00000B040000}"/>
    <cellStyle name="Ivedimo5" xfId="1034" xr:uid="{00000000-0005-0000-0000-00000C040000}"/>
    <cellStyle name="JR_ formula" xfId="1035" xr:uid="{00000000-0005-0000-0000-00000D040000}"/>
    <cellStyle name="Key Result" xfId="1036" xr:uid="{00000000-0005-0000-0000-00000E040000}"/>
    <cellStyle name="Kilo" xfId="1037" xr:uid="{00000000-0005-0000-0000-00000F040000}"/>
    <cellStyle name="Komma [0]_Blad1" xfId="1038" xr:uid="{00000000-0005-0000-0000-000010040000}"/>
    <cellStyle name="Komma_Blad1" xfId="1039" xr:uid="{00000000-0005-0000-0000-000011040000}"/>
    <cellStyle name="KOP" xfId="1040" xr:uid="{00000000-0005-0000-0000-000012040000}"/>
    <cellStyle name="KOP2" xfId="1041" xr:uid="{00000000-0005-0000-0000-000013040000}"/>
    <cellStyle name="KOPP" xfId="1042" xr:uid="{00000000-0005-0000-0000-000014040000}"/>
    <cellStyle name="Link Currency (0)" xfId="1043" xr:uid="{00000000-0005-0000-0000-000015040000}"/>
    <cellStyle name="Link Currency (2)" xfId="1044" xr:uid="{00000000-0005-0000-0000-000016040000}"/>
    <cellStyle name="Link Units (0)" xfId="1045" xr:uid="{00000000-0005-0000-0000-000017040000}"/>
    <cellStyle name="Link Units (1)" xfId="1046" xr:uid="{00000000-0005-0000-0000-000018040000}"/>
    <cellStyle name="Link Units (2)" xfId="1047" xr:uid="{00000000-0005-0000-0000-000019040000}"/>
    <cellStyle name="Linked Cell" xfId="1048" xr:uid="{00000000-0005-0000-0000-00001A040000}"/>
    <cellStyle name="Margin" xfId="1049" xr:uid="{00000000-0005-0000-0000-00001B040000}"/>
    <cellStyle name="Matrix" xfId="1050" xr:uid="{00000000-0005-0000-0000-00001C040000}"/>
    <cellStyle name="Maturity" xfId="1051" xr:uid="{00000000-0005-0000-0000-00001D040000}"/>
    <cellStyle name="Metric tons" xfId="1052" xr:uid="{00000000-0005-0000-0000-00001E040000}"/>
    <cellStyle name="Milliers [0]_Conversion Summary" xfId="1053" xr:uid="{00000000-0005-0000-0000-00001F040000}"/>
    <cellStyle name="Milliers_Conversion Summary" xfId="1054" xr:uid="{00000000-0005-0000-0000-000020040000}"/>
    <cellStyle name="millions" xfId="1055" xr:uid="{00000000-0005-0000-0000-000021040000}"/>
    <cellStyle name="millions 2" xfId="1364" xr:uid="{00000000-0005-0000-0000-000022040000}"/>
    <cellStyle name="Moneda [0]_FINAL-10" xfId="1056" xr:uid="{00000000-0005-0000-0000-000023040000}"/>
    <cellStyle name="Moneda_FINAL-10" xfId="1057" xr:uid="{00000000-0005-0000-0000-000024040000}"/>
    <cellStyle name="Monйtaire [0]_Conversion Summary" xfId="1058" xr:uid="{00000000-0005-0000-0000-000025040000}"/>
    <cellStyle name="Monйtaire_Conversion Summary" xfId="1059" xr:uid="{00000000-0005-0000-0000-000026040000}"/>
    <cellStyle name="n" xfId="1060" xr:uid="{00000000-0005-0000-0000-000027040000}"/>
    <cellStyle name="Neutral" xfId="1061" xr:uid="{00000000-0005-0000-0000-000028040000}"/>
    <cellStyle name="nor" xfId="1062" xr:uid="{00000000-0005-0000-0000-000029040000}"/>
    <cellStyle name="Norma11l" xfId="1063" xr:uid="{00000000-0005-0000-0000-00002A040000}"/>
    <cellStyle name="normail" xfId="1064" xr:uid="{00000000-0005-0000-0000-00002B040000}"/>
    <cellStyle name="normail 2" xfId="1358" xr:uid="{00000000-0005-0000-0000-00002C040000}"/>
    <cellStyle name="Normal" xfId="1065" xr:uid="{00000000-0005-0000-0000-00002D040000}"/>
    <cellStyle name="Normal - Style1" xfId="1066" xr:uid="{00000000-0005-0000-0000-00002E040000}"/>
    <cellStyle name="Normal_#10-Headcount" xfId="1067" xr:uid="{00000000-0005-0000-0000-00002F040000}"/>
    <cellStyle name="Normal1" xfId="1068" xr:uid="{00000000-0005-0000-0000-000030040000}"/>
    <cellStyle name="normбlnм_laroux" xfId="1069" xr:uid="{00000000-0005-0000-0000-000031040000}"/>
    <cellStyle name="Note" xfId="1070" xr:uid="{00000000-0005-0000-0000-000032040000}"/>
    <cellStyle name="Number Bold" xfId="1071" xr:uid="{00000000-0005-0000-0000-000033040000}"/>
    <cellStyle name="Number Normal" xfId="1072" xr:uid="{00000000-0005-0000-0000-000034040000}"/>
    <cellStyle name="Oeiainiaue [0]_?anoiau" xfId="1073" xr:uid="{00000000-0005-0000-0000-000035040000}"/>
    <cellStyle name="Oeiainiaue_?anoiau" xfId="1074" xr:uid="{00000000-0005-0000-0000-000036040000}"/>
    <cellStyle name="Option" xfId="1075" xr:uid="{00000000-0005-0000-0000-000037040000}"/>
    <cellStyle name="OptionHeading" xfId="1076" xr:uid="{00000000-0005-0000-0000-000038040000}"/>
    <cellStyle name="Osencen" xfId="1077" xr:uid="{00000000-0005-0000-0000-000039040000}"/>
    <cellStyle name="Ouny?e [0]_?anoiau" xfId="1078" xr:uid="{00000000-0005-0000-0000-00003A040000}"/>
    <cellStyle name="Ouny?e_?anoiau" xfId="1079" xr:uid="{00000000-0005-0000-0000-00003B040000}"/>
    <cellStyle name="Output" xfId="1080" xr:uid="{00000000-0005-0000-0000-00003C040000}"/>
    <cellStyle name="p/n" xfId="1081" xr:uid="{00000000-0005-0000-0000-00003D040000}"/>
    <cellStyle name="Paaotsikko" xfId="1082" xr:uid="{00000000-0005-0000-0000-00003E040000}"/>
    <cellStyle name="Paaotsikko 10" xfId="1083" xr:uid="{00000000-0005-0000-0000-00003F040000}"/>
    <cellStyle name="Paaotsikko 2" xfId="1084" xr:uid="{00000000-0005-0000-0000-000040040000}"/>
    <cellStyle name="Paaotsikko 3" xfId="1085" xr:uid="{00000000-0005-0000-0000-000041040000}"/>
    <cellStyle name="Paaotsikko 4" xfId="1086" xr:uid="{00000000-0005-0000-0000-000042040000}"/>
    <cellStyle name="Paaotsikko 5" xfId="1087" xr:uid="{00000000-0005-0000-0000-000043040000}"/>
    <cellStyle name="Paaotsikko 6" xfId="1088" xr:uid="{00000000-0005-0000-0000-000044040000}"/>
    <cellStyle name="Paaotsikko 7" xfId="1089" xr:uid="{00000000-0005-0000-0000-000045040000}"/>
    <cellStyle name="Paaotsikko 8" xfId="1090" xr:uid="{00000000-0005-0000-0000-000046040000}"/>
    <cellStyle name="Paaotsikko 9" xfId="1091" xr:uid="{00000000-0005-0000-0000-000047040000}"/>
    <cellStyle name="Paaotsikko_Анализ топлива (для Байкалэнерго)" xfId="1092" xr:uid="{00000000-0005-0000-0000-000048040000}"/>
    <cellStyle name="PageHeading" xfId="1093" xr:uid="{00000000-0005-0000-0000-000049040000}"/>
    <cellStyle name="pb_page_heading_LS" xfId="1094" xr:uid="{00000000-0005-0000-0000-00004A040000}"/>
    <cellStyle name="per tonne" xfId="1095" xr:uid="{00000000-0005-0000-0000-00004B040000}"/>
    <cellStyle name="Percent [0]" xfId="1096" xr:uid="{00000000-0005-0000-0000-00004C040000}"/>
    <cellStyle name="Percent [00]" xfId="1097" xr:uid="{00000000-0005-0000-0000-00004D040000}"/>
    <cellStyle name="Percent [2]" xfId="1098" xr:uid="{00000000-0005-0000-0000-00004E040000}"/>
    <cellStyle name="perecnt" xfId="1099" xr:uid="{00000000-0005-0000-0000-00004F040000}"/>
    <cellStyle name="PrePop Currency (0)" xfId="1100" xr:uid="{00000000-0005-0000-0000-000050040000}"/>
    <cellStyle name="PrePop Currency (2)" xfId="1101" xr:uid="{00000000-0005-0000-0000-000051040000}"/>
    <cellStyle name="PrePop Units (0)" xfId="1102" xr:uid="{00000000-0005-0000-0000-000052040000}"/>
    <cellStyle name="PrePop Units (1)" xfId="1103" xr:uid="{00000000-0005-0000-0000-000053040000}"/>
    <cellStyle name="PrePop Units (2)" xfId="1104" xr:uid="{00000000-0005-0000-0000-000054040000}"/>
    <cellStyle name="Price" xfId="1105" xr:uid="{00000000-0005-0000-0000-000055040000}"/>
    <cellStyle name="Profit figure" xfId="1106" xr:uid="{00000000-0005-0000-0000-000056040000}"/>
    <cellStyle name="Prosent_DS" xfId="1107" xr:uid="{00000000-0005-0000-0000-000057040000}"/>
    <cellStyle name="Puslapis1" xfId="1108" xr:uid="{00000000-0005-0000-0000-000058040000}"/>
    <cellStyle name="Puslapis2" xfId="1109" xr:uid="{00000000-0005-0000-0000-000059040000}"/>
    <cellStyle name="Pддotsikko" xfId="1110" xr:uid="{00000000-0005-0000-0000-00005A040000}"/>
    <cellStyle name="Pддotsikko 10" xfId="1111" xr:uid="{00000000-0005-0000-0000-00005B040000}"/>
    <cellStyle name="Pддotsikko 2" xfId="1112" xr:uid="{00000000-0005-0000-0000-00005C040000}"/>
    <cellStyle name="Pддotsikko 3" xfId="1113" xr:uid="{00000000-0005-0000-0000-00005D040000}"/>
    <cellStyle name="Pддotsikko 4" xfId="1114" xr:uid="{00000000-0005-0000-0000-00005E040000}"/>
    <cellStyle name="Pддotsikko 5" xfId="1115" xr:uid="{00000000-0005-0000-0000-00005F040000}"/>
    <cellStyle name="Pддotsikko 6" xfId="1116" xr:uid="{00000000-0005-0000-0000-000060040000}"/>
    <cellStyle name="Pддotsikko 7" xfId="1117" xr:uid="{00000000-0005-0000-0000-000061040000}"/>
    <cellStyle name="Pддotsikko 8" xfId="1118" xr:uid="{00000000-0005-0000-0000-000062040000}"/>
    <cellStyle name="Pддotsikko 9" xfId="1119" xr:uid="{00000000-0005-0000-0000-000063040000}"/>
    <cellStyle name="Pддotsikko_Анализ топлива (для Байкалэнерго)" xfId="1120" xr:uid="{00000000-0005-0000-0000-000064040000}"/>
    <cellStyle name="QTitle" xfId="1121" xr:uid="{00000000-0005-0000-0000-000065040000}"/>
    <cellStyle name="Red" xfId="1122" xr:uid="{00000000-0005-0000-0000-000066040000}"/>
    <cellStyle name="REGEL" xfId="1123" xr:uid="{00000000-0005-0000-0000-000067040000}"/>
    <cellStyle name="Reporting Bold" xfId="1124" xr:uid="{00000000-0005-0000-0000-000068040000}"/>
    <cellStyle name="Reporting Bold 12" xfId="1125" xr:uid="{00000000-0005-0000-0000-000069040000}"/>
    <cellStyle name="Reporting Bold 14" xfId="1126" xr:uid="{00000000-0005-0000-0000-00006A040000}"/>
    <cellStyle name="Reporting Normal" xfId="1127" xr:uid="{00000000-0005-0000-0000-00006B040000}"/>
    <cellStyle name="RUR Heading" xfId="1128" xr:uid="{00000000-0005-0000-0000-00006C040000}"/>
    <cellStyle name="RUR Heading 2" xfId="1359" xr:uid="{00000000-0005-0000-0000-00006D040000}"/>
    <cellStyle name="SAPBEXaggData" xfId="1129" xr:uid="{00000000-0005-0000-0000-00006E040000}"/>
    <cellStyle name="SAPBEXaggDataEmph" xfId="1130" xr:uid="{00000000-0005-0000-0000-00006F040000}"/>
    <cellStyle name="SAPBEXaggItem" xfId="1131" xr:uid="{00000000-0005-0000-0000-000070040000}"/>
    <cellStyle name="SAPBEXaggItemX" xfId="1132" xr:uid="{00000000-0005-0000-0000-000071040000}"/>
    <cellStyle name="SAPBEXchaText" xfId="1133" xr:uid="{00000000-0005-0000-0000-000072040000}"/>
    <cellStyle name="SAPBEXexcBad7" xfId="1134" xr:uid="{00000000-0005-0000-0000-000073040000}"/>
    <cellStyle name="SAPBEXexcBad8" xfId="1135" xr:uid="{00000000-0005-0000-0000-000074040000}"/>
    <cellStyle name="SAPBEXexcBad9" xfId="1136" xr:uid="{00000000-0005-0000-0000-000075040000}"/>
    <cellStyle name="SAPBEXexcCritical4" xfId="1137" xr:uid="{00000000-0005-0000-0000-000076040000}"/>
    <cellStyle name="SAPBEXexcCritical5" xfId="1138" xr:uid="{00000000-0005-0000-0000-000077040000}"/>
    <cellStyle name="SAPBEXexcCritical6" xfId="1139" xr:uid="{00000000-0005-0000-0000-000078040000}"/>
    <cellStyle name="SAPBEXexcGood1" xfId="1140" xr:uid="{00000000-0005-0000-0000-000079040000}"/>
    <cellStyle name="SAPBEXexcGood2" xfId="1141" xr:uid="{00000000-0005-0000-0000-00007A040000}"/>
    <cellStyle name="SAPBEXexcGood3" xfId="1142" xr:uid="{00000000-0005-0000-0000-00007B040000}"/>
    <cellStyle name="SAPBEXfilterDrill" xfId="1143" xr:uid="{00000000-0005-0000-0000-00007C040000}"/>
    <cellStyle name="SAPBEXfilterItem" xfId="1144" xr:uid="{00000000-0005-0000-0000-00007D040000}"/>
    <cellStyle name="SAPBEXfilterText" xfId="1145" xr:uid="{00000000-0005-0000-0000-00007E040000}"/>
    <cellStyle name="SAPBEXformats" xfId="1146" xr:uid="{00000000-0005-0000-0000-00007F040000}"/>
    <cellStyle name="SAPBEXheaderItem" xfId="1147" xr:uid="{00000000-0005-0000-0000-000080040000}"/>
    <cellStyle name="SAPBEXheaderText" xfId="1148" xr:uid="{00000000-0005-0000-0000-000081040000}"/>
    <cellStyle name="SAPBEXHLevel0" xfId="1149" xr:uid="{00000000-0005-0000-0000-000082040000}"/>
    <cellStyle name="SAPBEXHLevel0X" xfId="1150" xr:uid="{00000000-0005-0000-0000-000083040000}"/>
    <cellStyle name="SAPBEXHLevel1" xfId="1151" xr:uid="{00000000-0005-0000-0000-000084040000}"/>
    <cellStyle name="SAPBEXHLevel1X" xfId="1152" xr:uid="{00000000-0005-0000-0000-000085040000}"/>
    <cellStyle name="SAPBEXHLevel2" xfId="1153" xr:uid="{00000000-0005-0000-0000-000086040000}"/>
    <cellStyle name="SAPBEXHLevel2X" xfId="1154" xr:uid="{00000000-0005-0000-0000-000087040000}"/>
    <cellStyle name="SAPBEXHLevel3" xfId="1155" xr:uid="{00000000-0005-0000-0000-000088040000}"/>
    <cellStyle name="SAPBEXHLevel3X" xfId="1156" xr:uid="{00000000-0005-0000-0000-000089040000}"/>
    <cellStyle name="SAPBEXinputData" xfId="1157" xr:uid="{00000000-0005-0000-0000-00008A040000}"/>
    <cellStyle name="SAPBEXresData" xfId="1158" xr:uid="{00000000-0005-0000-0000-00008B040000}"/>
    <cellStyle name="SAPBEXresDataEmph" xfId="1159" xr:uid="{00000000-0005-0000-0000-00008C040000}"/>
    <cellStyle name="SAPBEXresItem" xfId="1160" xr:uid="{00000000-0005-0000-0000-00008D040000}"/>
    <cellStyle name="SAPBEXresItemX" xfId="1161" xr:uid="{00000000-0005-0000-0000-00008E040000}"/>
    <cellStyle name="SAPBEXstdData" xfId="1162" xr:uid="{00000000-0005-0000-0000-00008F040000}"/>
    <cellStyle name="SAPBEXstdDataEmph" xfId="1163" xr:uid="{00000000-0005-0000-0000-000090040000}"/>
    <cellStyle name="SAPBEXstdItem" xfId="1164" xr:uid="{00000000-0005-0000-0000-000091040000}"/>
    <cellStyle name="SAPBEXstdItemX" xfId="1165" xr:uid="{00000000-0005-0000-0000-000092040000}"/>
    <cellStyle name="SAPBEXtitle" xfId="1166" xr:uid="{00000000-0005-0000-0000-000093040000}"/>
    <cellStyle name="SAPBEXundefined" xfId="1167" xr:uid="{00000000-0005-0000-0000-000094040000}"/>
    <cellStyle name="Section Heading" xfId="1168" xr:uid="{00000000-0005-0000-0000-000095040000}"/>
    <cellStyle name="Section Heading 2" xfId="1360" xr:uid="{00000000-0005-0000-0000-000096040000}"/>
    <cellStyle name="Sheet Title" xfId="1169" xr:uid="{00000000-0005-0000-0000-000097040000}"/>
    <cellStyle name="Standaard_Blad1" xfId="1170" xr:uid="{00000000-0005-0000-0000-000098040000}"/>
    <cellStyle name="Straipsnis1" xfId="1171" xr:uid="{00000000-0005-0000-0000-000099040000}"/>
    <cellStyle name="Straipsnis4" xfId="1172" xr:uid="{00000000-0005-0000-0000-00009A040000}"/>
    <cellStyle name="Style 1" xfId="1173" xr:uid="{00000000-0005-0000-0000-00009B040000}"/>
    <cellStyle name="SubHead" xfId="1174" xr:uid="{00000000-0005-0000-0000-00009C040000}"/>
    <cellStyle name="t2" xfId="1175" xr:uid="{00000000-0005-0000-0000-00009D040000}"/>
    <cellStyle name="TB" xfId="1176" xr:uid="{00000000-0005-0000-0000-00009E040000}"/>
    <cellStyle name="Text Indent A" xfId="1177" xr:uid="{00000000-0005-0000-0000-00009F040000}"/>
    <cellStyle name="Text Indent B" xfId="1178" xr:uid="{00000000-0005-0000-0000-0000A0040000}"/>
    <cellStyle name="Text Indent C" xfId="1179" xr:uid="{00000000-0005-0000-0000-0000A1040000}"/>
    <cellStyle name="Times New Roman" xfId="1180" xr:uid="{00000000-0005-0000-0000-0000A2040000}"/>
    <cellStyle name="Title" xfId="1181" xr:uid="{00000000-0005-0000-0000-0000A3040000}"/>
    <cellStyle name="Total" xfId="1182" xr:uid="{00000000-0005-0000-0000-0000A4040000}"/>
    <cellStyle name="Tusenskille [0]_DS" xfId="1183" xr:uid="{00000000-0005-0000-0000-0000A5040000}"/>
    <cellStyle name="Tusenskille_DS" xfId="1184" xr:uid="{00000000-0005-0000-0000-0000A6040000}"/>
    <cellStyle name="Undefiniert" xfId="1185" xr:uid="{00000000-0005-0000-0000-0000A7040000}"/>
    <cellStyle name="Unit" xfId="1186" xr:uid="{00000000-0005-0000-0000-0000A8040000}"/>
    <cellStyle name="Units" xfId="1187" xr:uid="{00000000-0005-0000-0000-0000A9040000}"/>
    <cellStyle name="US$ Heading" xfId="1188" xr:uid="{00000000-0005-0000-0000-0000AA040000}"/>
    <cellStyle name="US$ Heading 2" xfId="1361" xr:uid="{00000000-0005-0000-0000-0000AB040000}"/>
    <cellStyle name="Valiotsikko" xfId="1189" xr:uid="{00000000-0005-0000-0000-0000AC040000}"/>
    <cellStyle name="Valiotsikko 10" xfId="1190" xr:uid="{00000000-0005-0000-0000-0000AD040000}"/>
    <cellStyle name="Valiotsikko 2" xfId="1191" xr:uid="{00000000-0005-0000-0000-0000AE040000}"/>
    <cellStyle name="Valiotsikko 3" xfId="1192" xr:uid="{00000000-0005-0000-0000-0000AF040000}"/>
    <cellStyle name="Valiotsikko 4" xfId="1193" xr:uid="{00000000-0005-0000-0000-0000B0040000}"/>
    <cellStyle name="Valiotsikko 5" xfId="1194" xr:uid="{00000000-0005-0000-0000-0000B1040000}"/>
    <cellStyle name="Valiotsikko 6" xfId="1195" xr:uid="{00000000-0005-0000-0000-0000B2040000}"/>
    <cellStyle name="Valiotsikko 7" xfId="1196" xr:uid="{00000000-0005-0000-0000-0000B3040000}"/>
    <cellStyle name="Valiotsikko 8" xfId="1197" xr:uid="{00000000-0005-0000-0000-0000B4040000}"/>
    <cellStyle name="Valiotsikko 9" xfId="1198" xr:uid="{00000000-0005-0000-0000-0000B5040000}"/>
    <cellStyle name="Valiotsikko_Анализ топлива (для Байкалэнерго)" xfId="1199" xr:uid="{00000000-0005-0000-0000-0000B6040000}"/>
    <cellStyle name="Valuta [0]_Blad1" xfId="1200" xr:uid="{00000000-0005-0000-0000-0000B7040000}"/>
    <cellStyle name="Valuta_Blad1" xfId="1201" xr:uid="{00000000-0005-0000-0000-0000B8040000}"/>
    <cellStyle name="Vertical" xfId="1202" xr:uid="{00000000-0005-0000-0000-0000B9040000}"/>
    <cellStyle name="Virgulă_Lista _ angajati(profesie)" xfId="1203" xr:uid="{00000000-0005-0000-0000-0000BA040000}"/>
    <cellStyle name="Vдliotsikko" xfId="1204" xr:uid="{00000000-0005-0000-0000-0000BB040000}"/>
    <cellStyle name="Vдliotsikko 10" xfId="1205" xr:uid="{00000000-0005-0000-0000-0000BC040000}"/>
    <cellStyle name="Vдliotsikko 2" xfId="1206" xr:uid="{00000000-0005-0000-0000-0000BD040000}"/>
    <cellStyle name="Vдliotsikko 3" xfId="1207" xr:uid="{00000000-0005-0000-0000-0000BE040000}"/>
    <cellStyle name="Vдliotsikko 4" xfId="1208" xr:uid="{00000000-0005-0000-0000-0000BF040000}"/>
    <cellStyle name="Vдliotsikko 5" xfId="1209" xr:uid="{00000000-0005-0000-0000-0000C0040000}"/>
    <cellStyle name="Vдliotsikko 6" xfId="1210" xr:uid="{00000000-0005-0000-0000-0000C1040000}"/>
    <cellStyle name="Vдliotsikko 7" xfId="1211" xr:uid="{00000000-0005-0000-0000-0000C2040000}"/>
    <cellStyle name="Vдliotsikko 8" xfId="1212" xr:uid="{00000000-0005-0000-0000-0000C3040000}"/>
    <cellStyle name="Vдliotsikko 9" xfId="1213" xr:uid="{00000000-0005-0000-0000-0000C4040000}"/>
    <cellStyle name="Vдliotsikko_Анализ топлива (для Байкалэнерго)" xfId="1214" xr:uid="{00000000-0005-0000-0000-0000C5040000}"/>
    <cellStyle name="Warning Text" xfId="1215" xr:uid="{00000000-0005-0000-0000-0000C6040000}"/>
    <cellStyle name="Акцент1 2" xfId="1217" xr:uid="{00000000-0005-0000-0000-0000C7040000}"/>
    <cellStyle name="Акцент1 3" xfId="1216" xr:uid="{00000000-0005-0000-0000-0000C8040000}"/>
    <cellStyle name="Акцент2 2" xfId="1219" xr:uid="{00000000-0005-0000-0000-0000C9040000}"/>
    <cellStyle name="Акцент2 3" xfId="1218" xr:uid="{00000000-0005-0000-0000-0000CA040000}"/>
    <cellStyle name="Акцент3 2" xfId="1221" xr:uid="{00000000-0005-0000-0000-0000CB040000}"/>
    <cellStyle name="Акцент3 3" xfId="1220" xr:uid="{00000000-0005-0000-0000-0000CC040000}"/>
    <cellStyle name="Акцент4 2" xfId="1223" xr:uid="{00000000-0005-0000-0000-0000CD040000}"/>
    <cellStyle name="Акцент4 3" xfId="1222" xr:uid="{00000000-0005-0000-0000-0000CE040000}"/>
    <cellStyle name="Акцент5 2" xfId="1225" xr:uid="{00000000-0005-0000-0000-0000CF040000}"/>
    <cellStyle name="Акцент5 3" xfId="1224" xr:uid="{00000000-0005-0000-0000-0000D0040000}"/>
    <cellStyle name="Акцент6 2" xfId="1227" xr:uid="{00000000-0005-0000-0000-0000D1040000}"/>
    <cellStyle name="Акцент6 3" xfId="1226" xr:uid="{00000000-0005-0000-0000-0000D2040000}"/>
    <cellStyle name="Беззащитный" xfId="1228" xr:uid="{00000000-0005-0000-0000-0000D3040000}"/>
    <cellStyle name="Блок(жёлт)" xfId="1229" xr:uid="{00000000-0005-0000-0000-0000D4040000}"/>
    <cellStyle name="вагоны" xfId="1230" xr:uid="{00000000-0005-0000-0000-0000D5040000}"/>
    <cellStyle name="Ввод" xfId="1231" xr:uid="{00000000-0005-0000-0000-0000D6040000}"/>
    <cellStyle name="Ввод  2" xfId="1233" xr:uid="{00000000-0005-0000-0000-0000D7040000}"/>
    <cellStyle name="Ввод  3" xfId="1232" xr:uid="{00000000-0005-0000-0000-0000D8040000}"/>
    <cellStyle name="Вывод 2" xfId="1235" xr:uid="{00000000-0005-0000-0000-0000D9040000}"/>
    <cellStyle name="Вывод 3" xfId="1234" xr:uid="{00000000-0005-0000-0000-0000DA040000}"/>
    <cellStyle name="Вычисление 2" xfId="1237" xr:uid="{00000000-0005-0000-0000-0000DB040000}"/>
    <cellStyle name="Вычисление 3" xfId="1236" xr:uid="{00000000-0005-0000-0000-0000DC040000}"/>
    <cellStyle name="Гиперссылка 2" xfId="1238" xr:uid="{00000000-0005-0000-0000-0000DD040000}"/>
    <cellStyle name="Гиперссылка 2 2" xfId="1239" xr:uid="{00000000-0005-0000-0000-0000DE040000}"/>
    <cellStyle name="Гиперссылка 3" xfId="1240" xr:uid="{00000000-0005-0000-0000-0000DF040000}"/>
    <cellStyle name="Дата" xfId="1241" xr:uid="{00000000-0005-0000-0000-0000E0040000}"/>
    <cellStyle name="Дата UTL" xfId="1242" xr:uid="{00000000-0005-0000-0000-0000E1040000}"/>
    <cellStyle name="Деневный" xfId="1243" xr:uid="{00000000-0005-0000-0000-0000E2040000}"/>
    <cellStyle name="Заголовок" xfId="1244" xr:uid="{00000000-0005-0000-0000-0000E3040000}"/>
    <cellStyle name="Заголовок 1 2" xfId="1246" xr:uid="{00000000-0005-0000-0000-0000E4040000}"/>
    <cellStyle name="Заголовок 1 3" xfId="1245" xr:uid="{00000000-0005-0000-0000-0000E5040000}"/>
    <cellStyle name="Заголовок 2 2" xfId="1248" xr:uid="{00000000-0005-0000-0000-0000E6040000}"/>
    <cellStyle name="Заголовок 2 3" xfId="1247" xr:uid="{00000000-0005-0000-0000-0000E7040000}"/>
    <cellStyle name="Заголовок 3 2" xfId="1250" xr:uid="{00000000-0005-0000-0000-0000E8040000}"/>
    <cellStyle name="Заголовок 3 3" xfId="1249" xr:uid="{00000000-0005-0000-0000-0000E9040000}"/>
    <cellStyle name="Заголовок 4 2" xfId="1252" xr:uid="{00000000-0005-0000-0000-0000EA040000}"/>
    <cellStyle name="Заголовок 4 3" xfId="1251" xr:uid="{00000000-0005-0000-0000-0000EB040000}"/>
    <cellStyle name="ЗаголовокСтолбца" xfId="1253" xr:uid="{00000000-0005-0000-0000-0000EC040000}"/>
    <cellStyle name="Защитный" xfId="1254" xr:uid="{00000000-0005-0000-0000-0000ED040000}"/>
    <cellStyle name="Значение" xfId="1255" xr:uid="{00000000-0005-0000-0000-0000EE040000}"/>
    <cellStyle name="зуксуте" xfId="1256" xr:uid="{00000000-0005-0000-0000-0000EF040000}"/>
    <cellStyle name="идгу" xfId="1257" xr:uid="{00000000-0005-0000-0000-0000F0040000}"/>
    <cellStyle name="Итог 2" xfId="1259" xr:uid="{00000000-0005-0000-0000-0000F1040000}"/>
    <cellStyle name="Итог 3" xfId="1258" xr:uid="{00000000-0005-0000-0000-0000F2040000}"/>
    <cellStyle name="Контрольная ячейка 2" xfId="1261" xr:uid="{00000000-0005-0000-0000-0000F3040000}"/>
    <cellStyle name="Контрольная ячейка 3" xfId="1260" xr:uid="{00000000-0005-0000-0000-0000F4040000}"/>
    <cellStyle name="Мои наименования показателей" xfId="1262" xr:uid="{00000000-0005-0000-0000-0000F5040000}"/>
    <cellStyle name="Мой заголовок" xfId="1263" xr:uid="{00000000-0005-0000-0000-0000F6040000}"/>
    <cellStyle name="Мой заголовок листа" xfId="1264" xr:uid="{00000000-0005-0000-0000-0000F7040000}"/>
    <cellStyle name="Название 2" xfId="1266" xr:uid="{00000000-0005-0000-0000-0000F8040000}"/>
    <cellStyle name="Название 3" xfId="1265" xr:uid="{00000000-0005-0000-0000-0000F9040000}"/>
    <cellStyle name="Нейтральный 2" xfId="1268" xr:uid="{00000000-0005-0000-0000-0000FA040000}"/>
    <cellStyle name="Нейтральный 3" xfId="1267" xr:uid="{00000000-0005-0000-0000-0000FB040000}"/>
    <cellStyle name="Обычный" xfId="0" builtinId="0"/>
    <cellStyle name="Обычный 10" xfId="1269" xr:uid="{00000000-0005-0000-0000-0000FD040000}"/>
    <cellStyle name="Обычный 10 2 2 2" xfId="1352" xr:uid="{00000000-0005-0000-0000-0000FE040000}"/>
    <cellStyle name="Обычный 11" xfId="1270" xr:uid="{00000000-0005-0000-0000-0000FF040000}"/>
    <cellStyle name="Обычный 12" xfId="1351" xr:uid="{00000000-0005-0000-0000-000000050000}"/>
    <cellStyle name="Обычный 12 2" xfId="1353" xr:uid="{00000000-0005-0000-0000-000001050000}"/>
    <cellStyle name="Обычный 13" xfId="1" xr:uid="{00000000-0005-0000-0000-000002050000}"/>
    <cellStyle name="Обычный 2" xfId="1271" xr:uid="{00000000-0005-0000-0000-000003050000}"/>
    <cellStyle name="Обычный 2 2" xfId="1272" xr:uid="{00000000-0005-0000-0000-000004050000}"/>
    <cellStyle name="Обычный 2 3" xfId="1349" xr:uid="{00000000-0005-0000-0000-000005050000}"/>
    <cellStyle name="Обычный 2 4" xfId="1350" xr:uid="{00000000-0005-0000-0000-000006050000}"/>
    <cellStyle name="Обычный 2 4 2 2" xfId="1354" xr:uid="{00000000-0005-0000-0000-000007050000}"/>
    <cellStyle name="Обычный 2_0 отчет СЕО (август) отправленный в КБЭ" xfId="1273" xr:uid="{00000000-0005-0000-0000-000008050000}"/>
    <cellStyle name="Обычный 3" xfId="1274" xr:uid="{00000000-0005-0000-0000-000009050000}"/>
    <cellStyle name="Обычный 3 2" xfId="1275" xr:uid="{00000000-0005-0000-0000-00000A050000}"/>
    <cellStyle name="Обычный 3_0 отчет СЕО (июль)" xfId="1276" xr:uid="{00000000-0005-0000-0000-00000B050000}"/>
    <cellStyle name="Обычный 4" xfId="1277" xr:uid="{00000000-0005-0000-0000-00000C050000}"/>
    <cellStyle name="Обычный 5" xfId="1278" xr:uid="{00000000-0005-0000-0000-00000D050000}"/>
    <cellStyle name="Обычный 6" xfId="1279" xr:uid="{00000000-0005-0000-0000-00000E050000}"/>
    <cellStyle name="Обычный 7" xfId="1280" xr:uid="{00000000-0005-0000-0000-00000F050000}"/>
    <cellStyle name="Обычный 8" xfId="1281" xr:uid="{00000000-0005-0000-0000-000010050000}"/>
    <cellStyle name="Обычный 9" xfId="1282" xr:uid="{00000000-0005-0000-0000-000011050000}"/>
    <cellStyle name="Плохой 2" xfId="1284" xr:uid="{00000000-0005-0000-0000-000012050000}"/>
    <cellStyle name="Плохой 3" xfId="1283" xr:uid="{00000000-0005-0000-0000-000013050000}"/>
    <cellStyle name="Пояснение 2" xfId="1286" xr:uid="{00000000-0005-0000-0000-000014050000}"/>
    <cellStyle name="Пояснение 3" xfId="1285" xr:uid="{00000000-0005-0000-0000-000015050000}"/>
    <cellStyle name="Примечание 2" xfId="1288" xr:uid="{00000000-0005-0000-0000-000016050000}"/>
    <cellStyle name="Примечание 3" xfId="1287" xr:uid="{00000000-0005-0000-0000-000017050000}"/>
    <cellStyle name="Процентный 2" xfId="1289" xr:uid="{00000000-0005-0000-0000-000018050000}"/>
    <cellStyle name="Процентный 2 2" xfId="1290" xr:uid="{00000000-0005-0000-0000-000019050000}"/>
    <cellStyle name="Процентный 2 3" xfId="1348" xr:uid="{00000000-0005-0000-0000-00001A050000}"/>
    <cellStyle name="Процентный 3" xfId="1291" xr:uid="{00000000-0005-0000-0000-00001B050000}"/>
    <cellStyle name="Процентный 4" xfId="1292" xr:uid="{00000000-0005-0000-0000-00001C050000}"/>
    <cellStyle name="Процентный 5" xfId="1293" xr:uid="{00000000-0005-0000-0000-00001D050000}"/>
    <cellStyle name="Процентный 6" xfId="1294" xr:uid="{00000000-0005-0000-0000-00001E050000}"/>
    <cellStyle name="Процентный 7" xfId="1295" xr:uid="{00000000-0005-0000-0000-00001F050000}"/>
    <cellStyle name="Процентный 8" xfId="1296" xr:uid="{00000000-0005-0000-0000-000020050000}"/>
    <cellStyle name="Процентный 9" xfId="1347" xr:uid="{00000000-0005-0000-0000-000021050000}"/>
    <cellStyle name="Связанная ячейка 2" xfId="1298" xr:uid="{00000000-0005-0000-0000-000022050000}"/>
    <cellStyle name="Связанная ячейка 3" xfId="1297" xr:uid="{00000000-0005-0000-0000-000023050000}"/>
    <cellStyle name="Стиль 1" xfId="1299" xr:uid="{00000000-0005-0000-0000-000024050000}"/>
    <cellStyle name="Стиль 1 2" xfId="1300" xr:uid="{00000000-0005-0000-0000-000025050000}"/>
    <cellStyle name="Стиль 1_0 отчет СЕО (август) отправленный в КБЭ" xfId="1301" xr:uid="{00000000-0005-0000-0000-000026050000}"/>
    <cellStyle name="Стиль_названий" xfId="1302" xr:uid="{00000000-0005-0000-0000-000027050000}"/>
    <cellStyle name="Строка нечётная" xfId="1303" xr:uid="{00000000-0005-0000-0000-000028050000}"/>
    <cellStyle name="Строка чётная" xfId="1304" xr:uid="{00000000-0005-0000-0000-000029050000}"/>
    <cellStyle name="Текст предупреждения 2" xfId="1306" xr:uid="{00000000-0005-0000-0000-00002A050000}"/>
    <cellStyle name="Текст предупреждения 3" xfId="1305" xr:uid="{00000000-0005-0000-0000-00002B050000}"/>
    <cellStyle name="Текстовый" xfId="1307" xr:uid="{00000000-0005-0000-0000-00002C050000}"/>
    <cellStyle name="тонны" xfId="1308" xr:uid="{00000000-0005-0000-0000-00002D050000}"/>
    <cellStyle name="тонны 10" xfId="1309" xr:uid="{00000000-0005-0000-0000-00002E050000}"/>
    <cellStyle name="тонны 2" xfId="1310" xr:uid="{00000000-0005-0000-0000-00002F050000}"/>
    <cellStyle name="тонны 3" xfId="1311" xr:uid="{00000000-0005-0000-0000-000030050000}"/>
    <cellStyle name="тонны 4" xfId="1312" xr:uid="{00000000-0005-0000-0000-000031050000}"/>
    <cellStyle name="тонны 5" xfId="1313" xr:uid="{00000000-0005-0000-0000-000032050000}"/>
    <cellStyle name="тонны 6" xfId="1314" xr:uid="{00000000-0005-0000-0000-000033050000}"/>
    <cellStyle name="тонны 7" xfId="1315" xr:uid="{00000000-0005-0000-0000-000034050000}"/>
    <cellStyle name="тонны 8" xfId="1316" xr:uid="{00000000-0005-0000-0000-000035050000}"/>
    <cellStyle name="тонны 9" xfId="1317" xr:uid="{00000000-0005-0000-0000-000036050000}"/>
    <cellStyle name="тонны_Анализ топлива (для Байкалэнерго)" xfId="1318" xr:uid="{00000000-0005-0000-0000-000037050000}"/>
    <cellStyle name="тщк" xfId="1319" xr:uid="{00000000-0005-0000-0000-000038050000}"/>
    <cellStyle name="Тысячи [0]_1рем" xfId="1320" xr:uid="{00000000-0005-0000-0000-000039050000}"/>
    <cellStyle name="Тысячи [а]" xfId="1321" xr:uid="{00000000-0005-0000-0000-00003A050000}"/>
    <cellStyle name="Тысячи_1рем" xfId="1322" xr:uid="{00000000-0005-0000-0000-00003B050000}"/>
    <cellStyle name="Финансовый 10" xfId="1324" xr:uid="{00000000-0005-0000-0000-00003C050000}"/>
    <cellStyle name="Финансовый 11" xfId="1325" xr:uid="{00000000-0005-0000-0000-00003D050000}"/>
    <cellStyle name="Финансовый 12" xfId="1326" xr:uid="{00000000-0005-0000-0000-00003E050000}"/>
    <cellStyle name="Финансовый 13" xfId="1323" xr:uid="{00000000-0005-0000-0000-00003F050000}"/>
    <cellStyle name="Финансовый 13 3" xfId="1355" xr:uid="{00000000-0005-0000-0000-000040050000}"/>
    <cellStyle name="Финансовый 2" xfId="1327" xr:uid="{00000000-0005-0000-0000-000041050000}"/>
    <cellStyle name="Финансовый 2 2" xfId="1328" xr:uid="{00000000-0005-0000-0000-000042050000}"/>
    <cellStyle name="Финансовый 2 3" xfId="1329" xr:uid="{00000000-0005-0000-0000-000043050000}"/>
    <cellStyle name="Финансовый 3" xfId="1330" xr:uid="{00000000-0005-0000-0000-000044050000}"/>
    <cellStyle name="Финансовый 3 2" xfId="1331" xr:uid="{00000000-0005-0000-0000-000045050000}"/>
    <cellStyle name="Финансовый 4" xfId="1332" xr:uid="{00000000-0005-0000-0000-000046050000}"/>
    <cellStyle name="Финансовый 4 2" xfId="1333" xr:uid="{00000000-0005-0000-0000-000047050000}"/>
    <cellStyle name="Финансовый 5" xfId="1334" xr:uid="{00000000-0005-0000-0000-000048050000}"/>
    <cellStyle name="Финансовый 6" xfId="1335" xr:uid="{00000000-0005-0000-0000-000049050000}"/>
    <cellStyle name="Финансовый 7" xfId="1336" xr:uid="{00000000-0005-0000-0000-00004A050000}"/>
    <cellStyle name="Финансовый 8" xfId="1337" xr:uid="{00000000-0005-0000-0000-00004B050000}"/>
    <cellStyle name="Финансовый 9" xfId="1338" xr:uid="{00000000-0005-0000-0000-00004C050000}"/>
    <cellStyle name="Формула" xfId="1339" xr:uid="{00000000-0005-0000-0000-00004D050000}"/>
    <cellStyle name="Формула 2" xfId="1340" xr:uid="{00000000-0005-0000-0000-00004E050000}"/>
    <cellStyle name="ФормулаВБ" xfId="1341" xr:uid="{00000000-0005-0000-0000-00004F050000}"/>
    <cellStyle name="ФормулаНаКонтроль" xfId="1342" xr:uid="{00000000-0005-0000-0000-000050050000}"/>
    <cellStyle name="Формулы" xfId="1343" xr:uid="{00000000-0005-0000-0000-000051050000}"/>
    <cellStyle name="Хороший 2" xfId="1345" xr:uid="{00000000-0005-0000-0000-000052050000}"/>
    <cellStyle name="Хороший 3" xfId="1344" xr:uid="{00000000-0005-0000-0000-000053050000}"/>
    <cellStyle name="Џђћ–…ќ’ќ›‰" xfId="1346" xr:uid="{00000000-0005-0000-0000-00005405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8"/>
  <sheetViews>
    <sheetView view="pageBreakPreview" zoomScale="90" zoomScaleNormal="100" zoomScaleSheetLayoutView="90" workbookViewId="0">
      <selection activeCell="A3" sqref="A3"/>
    </sheetView>
  </sheetViews>
  <sheetFormatPr defaultRowHeight="15"/>
  <cols>
    <col min="1" max="1" width="43" customWidth="1"/>
    <col min="7" max="7" width="0" hidden="1" customWidth="1"/>
    <col min="12" max="13" width="9.140625" customWidth="1"/>
    <col min="14" max="14" width="26.42578125" customWidth="1"/>
    <col min="15" max="15" width="16.7109375" customWidth="1"/>
  </cols>
  <sheetData>
    <row r="1" spans="1:15" ht="15.75" thickBot="1">
      <c r="A1" s="82" t="s">
        <v>11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11"/>
      <c r="N1" s="81" t="s">
        <v>7</v>
      </c>
      <c r="O1" s="81"/>
    </row>
    <row r="2" spans="1:15" ht="22.5">
      <c r="A2" s="4" t="s">
        <v>2</v>
      </c>
      <c r="B2" s="5">
        <v>42965</v>
      </c>
      <c r="C2" s="5">
        <v>42968</v>
      </c>
      <c r="D2" s="5">
        <v>42969</v>
      </c>
      <c r="E2" s="5">
        <v>42971</v>
      </c>
      <c r="F2" s="5">
        <v>42972</v>
      </c>
      <c r="G2" s="5"/>
      <c r="H2" s="5">
        <v>42975</v>
      </c>
      <c r="I2" s="5">
        <v>42979</v>
      </c>
      <c r="J2" s="5">
        <v>42980</v>
      </c>
      <c r="K2" s="5">
        <v>42989</v>
      </c>
      <c r="L2" s="5">
        <v>42990</v>
      </c>
      <c r="M2" s="5">
        <v>42994</v>
      </c>
      <c r="N2" s="6" t="s">
        <v>3</v>
      </c>
      <c r="O2" s="7" t="s">
        <v>4</v>
      </c>
    </row>
    <row r="3" spans="1:15" ht="34.5">
      <c r="A3" s="8" t="s">
        <v>12</v>
      </c>
      <c r="B3" s="2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" t="s">
        <v>29</v>
      </c>
      <c r="O3" s="1" t="s">
        <v>8</v>
      </c>
    </row>
    <row r="4" spans="1:15" ht="34.5">
      <c r="A4" s="8" t="s">
        <v>13</v>
      </c>
      <c r="B4" s="10"/>
      <c r="C4" s="10"/>
      <c r="D4" s="2"/>
      <c r="E4" s="10"/>
      <c r="F4" s="10"/>
      <c r="G4" s="10"/>
      <c r="H4" s="10"/>
      <c r="I4" s="10"/>
      <c r="J4" s="10"/>
      <c r="K4" s="10"/>
      <c r="L4" s="10"/>
      <c r="M4" s="10"/>
      <c r="N4" s="1" t="s">
        <v>29</v>
      </c>
      <c r="O4" s="1" t="s">
        <v>8</v>
      </c>
    </row>
    <row r="5" spans="1:15" ht="34.5" hidden="1">
      <c r="A5" s="8" t="s">
        <v>14</v>
      </c>
      <c r="B5" s="10"/>
      <c r="C5" s="10"/>
      <c r="D5" s="3"/>
      <c r="E5" s="10"/>
      <c r="F5" s="10"/>
      <c r="G5" s="10"/>
      <c r="H5" s="12"/>
      <c r="I5" s="10"/>
      <c r="J5" s="10"/>
      <c r="K5" s="10"/>
      <c r="L5" s="10"/>
      <c r="M5" s="10"/>
      <c r="N5" s="1" t="s">
        <v>8</v>
      </c>
      <c r="O5" s="9" t="s">
        <v>5</v>
      </c>
    </row>
    <row r="6" spans="1:15" ht="34.5">
      <c r="A6" s="8" t="s">
        <v>15</v>
      </c>
      <c r="B6" s="10"/>
      <c r="C6" s="10"/>
      <c r="D6" s="3"/>
      <c r="E6" s="10"/>
      <c r="F6" s="10"/>
      <c r="G6" s="10"/>
      <c r="H6" s="10"/>
      <c r="I6" s="10"/>
      <c r="J6" s="10"/>
      <c r="K6" s="10"/>
      <c r="L6" s="10"/>
      <c r="M6" s="10"/>
      <c r="N6" s="1" t="s">
        <v>8</v>
      </c>
      <c r="O6" s="9" t="s">
        <v>5</v>
      </c>
    </row>
    <row r="7" spans="1:15" ht="34.5">
      <c r="A7" s="8" t="s">
        <v>24</v>
      </c>
      <c r="B7" s="10"/>
      <c r="C7" s="10"/>
      <c r="D7" s="10"/>
      <c r="E7" s="10"/>
      <c r="F7" s="3"/>
      <c r="G7" s="10"/>
      <c r="H7" s="10"/>
      <c r="I7" s="10"/>
      <c r="J7" s="10"/>
      <c r="K7" s="10"/>
      <c r="L7" s="10"/>
      <c r="M7" s="10"/>
      <c r="N7" s="1" t="s">
        <v>8</v>
      </c>
      <c r="O7" s="9" t="s">
        <v>5</v>
      </c>
    </row>
    <row r="8" spans="1:15" s="13" customFormat="1" ht="59.25" customHeight="1">
      <c r="A8" s="8" t="s">
        <v>16</v>
      </c>
      <c r="B8" s="12"/>
      <c r="C8" s="3"/>
      <c r="D8" s="12"/>
      <c r="E8" s="12"/>
      <c r="F8" s="12"/>
      <c r="G8" s="12"/>
      <c r="H8" s="12"/>
      <c r="I8" s="12"/>
      <c r="J8" s="12"/>
      <c r="K8" s="12"/>
      <c r="L8" s="12"/>
      <c r="M8" s="12"/>
      <c r="N8" s="1" t="s">
        <v>29</v>
      </c>
      <c r="O8" s="1" t="s">
        <v>10</v>
      </c>
    </row>
    <row r="9" spans="1:15" s="13" customFormat="1" ht="58.5" customHeight="1">
      <c r="A9" s="8" t="s">
        <v>18</v>
      </c>
      <c r="B9" s="12"/>
      <c r="C9" s="3"/>
      <c r="D9" s="12"/>
      <c r="E9" s="12"/>
      <c r="F9" s="12"/>
      <c r="G9" s="12"/>
      <c r="H9" s="12"/>
      <c r="I9" s="12"/>
      <c r="J9" s="12"/>
      <c r="K9" s="12"/>
      <c r="L9" s="12"/>
      <c r="M9" s="12"/>
      <c r="N9" s="1" t="s">
        <v>29</v>
      </c>
      <c r="O9" s="1" t="s">
        <v>10</v>
      </c>
    </row>
    <row r="10" spans="1:15" ht="34.5">
      <c r="A10" s="8" t="s">
        <v>23</v>
      </c>
      <c r="B10" s="10"/>
      <c r="C10" s="10"/>
      <c r="D10" s="10"/>
      <c r="E10" s="3"/>
      <c r="F10" s="10"/>
      <c r="G10" s="10"/>
      <c r="H10" s="12"/>
      <c r="I10" s="10"/>
      <c r="J10" s="10"/>
      <c r="K10" s="10"/>
      <c r="L10" s="10"/>
      <c r="M10" s="10"/>
      <c r="N10" s="1" t="s">
        <v>9</v>
      </c>
      <c r="O10" s="9" t="s">
        <v>5</v>
      </c>
    </row>
    <row r="11" spans="1:15" ht="34.5">
      <c r="A11" s="8" t="s">
        <v>17</v>
      </c>
      <c r="B11" s="10"/>
      <c r="C11" s="10"/>
      <c r="D11" s="10"/>
      <c r="E11" s="3"/>
      <c r="F11" s="10"/>
      <c r="G11" s="10"/>
      <c r="H11" s="12"/>
      <c r="I11" s="10"/>
      <c r="J11" s="10"/>
      <c r="K11" s="10"/>
      <c r="L11" s="10"/>
      <c r="M11" s="10"/>
      <c r="N11" s="1" t="s">
        <v>10</v>
      </c>
      <c r="O11" s="9" t="s">
        <v>5</v>
      </c>
    </row>
    <row r="12" spans="1:15" ht="45.75">
      <c r="A12" s="8" t="s">
        <v>19</v>
      </c>
      <c r="B12" s="10"/>
      <c r="C12" s="10"/>
      <c r="D12" s="3"/>
      <c r="E12" s="10"/>
      <c r="F12" s="10"/>
      <c r="G12" s="10"/>
      <c r="H12" s="12"/>
      <c r="I12" s="10"/>
      <c r="J12" s="10"/>
      <c r="K12" s="10"/>
      <c r="L12" s="10"/>
      <c r="M12" s="10"/>
      <c r="N12" s="1" t="s">
        <v>10</v>
      </c>
      <c r="O12" s="9" t="s">
        <v>5</v>
      </c>
    </row>
    <row r="13" spans="1:15" ht="23.25">
      <c r="A13" s="8" t="s">
        <v>20</v>
      </c>
      <c r="B13" s="10"/>
      <c r="C13" s="10"/>
      <c r="D13" s="10"/>
      <c r="E13" s="12"/>
      <c r="F13" s="12"/>
      <c r="G13" s="10"/>
      <c r="H13" s="3"/>
      <c r="I13" s="10"/>
      <c r="J13" s="10"/>
      <c r="K13" s="10"/>
      <c r="L13" s="10"/>
      <c r="M13" s="10"/>
      <c r="N13" s="1" t="s">
        <v>5</v>
      </c>
      <c r="O13" s="9" t="s">
        <v>25</v>
      </c>
    </row>
    <row r="14" spans="1:15" ht="23.25">
      <c r="A14" s="8" t="s">
        <v>21</v>
      </c>
      <c r="B14" s="10"/>
      <c r="C14" s="10"/>
      <c r="D14" s="10"/>
      <c r="E14" s="10"/>
      <c r="F14" s="10"/>
      <c r="G14" s="10"/>
      <c r="H14" s="12"/>
      <c r="I14" s="3"/>
      <c r="J14" s="10"/>
      <c r="K14" s="12"/>
      <c r="L14" s="10"/>
      <c r="M14" s="10"/>
      <c r="N14" s="1" t="s">
        <v>5</v>
      </c>
      <c r="O14" s="9" t="s">
        <v>25</v>
      </c>
    </row>
    <row r="15" spans="1:15" ht="23.25">
      <c r="A15" s="8" t="s">
        <v>22</v>
      </c>
      <c r="B15" s="10"/>
      <c r="C15" s="10"/>
      <c r="D15" s="10"/>
      <c r="E15" s="10"/>
      <c r="F15" s="10"/>
      <c r="G15" s="10"/>
      <c r="H15" s="10"/>
      <c r="I15" s="10"/>
      <c r="J15" s="10"/>
      <c r="K15" s="3"/>
      <c r="L15" s="12"/>
      <c r="M15" s="12"/>
      <c r="N15" s="1" t="s">
        <v>5</v>
      </c>
      <c r="O15" s="9" t="s">
        <v>25</v>
      </c>
    </row>
    <row r="16" spans="1:15" ht="23.25">
      <c r="A16" s="8" t="s">
        <v>26</v>
      </c>
      <c r="B16" s="10"/>
      <c r="C16" s="10"/>
      <c r="D16" s="10"/>
      <c r="E16" s="10"/>
      <c r="F16" s="10"/>
      <c r="G16" s="10"/>
      <c r="H16" s="10"/>
      <c r="I16" s="12"/>
      <c r="J16" s="3"/>
      <c r="K16" s="12"/>
      <c r="L16" s="12"/>
      <c r="M16" s="12"/>
      <c r="N16" s="1" t="s">
        <v>5</v>
      </c>
      <c r="O16" s="9" t="s">
        <v>6</v>
      </c>
    </row>
    <row r="17" spans="1:15" ht="23.25">
      <c r="A17" s="8" t="s">
        <v>27</v>
      </c>
      <c r="B17" s="10"/>
      <c r="C17" s="10"/>
      <c r="D17" s="10"/>
      <c r="E17" s="10"/>
      <c r="F17" s="10"/>
      <c r="G17" s="10"/>
      <c r="H17" s="10"/>
      <c r="I17" s="12"/>
      <c r="J17" s="12"/>
      <c r="K17" s="12"/>
      <c r="L17" s="3"/>
      <c r="M17" s="12"/>
      <c r="N17" s="1" t="s">
        <v>5</v>
      </c>
      <c r="O17" s="9" t="s">
        <v>6</v>
      </c>
    </row>
    <row r="18" spans="1:15" ht="23.25">
      <c r="A18" s="8" t="s">
        <v>28</v>
      </c>
      <c r="B18" s="10"/>
      <c r="C18" s="10"/>
      <c r="D18" s="10"/>
      <c r="E18" s="10"/>
      <c r="F18" s="10"/>
      <c r="G18" s="10"/>
      <c r="H18" s="10"/>
      <c r="I18" s="12"/>
      <c r="J18" s="12"/>
      <c r="K18" s="12"/>
      <c r="L18" s="12"/>
      <c r="M18" s="3"/>
      <c r="N18" s="1" t="s">
        <v>5</v>
      </c>
      <c r="O18" s="9" t="s">
        <v>6</v>
      </c>
    </row>
  </sheetData>
  <mergeCells count="2">
    <mergeCell ref="N1:O1"/>
    <mergeCell ref="A1:L1"/>
  </mergeCells>
  <pageMargins left="0" right="0" top="0.59055118110236227" bottom="0.74803149606299213" header="0.31496062992125984" footer="0.31496062992125984"/>
  <pageSetup paperSize="9" scale="7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I19"/>
  <sheetViews>
    <sheetView workbookViewId="0">
      <selection activeCell="F29" sqref="F29"/>
    </sheetView>
  </sheetViews>
  <sheetFormatPr defaultRowHeight="15"/>
  <cols>
    <col min="2" max="2" width="42.28515625" customWidth="1"/>
    <col min="3" max="3" width="14.5703125" customWidth="1"/>
    <col min="4" max="4" width="13" customWidth="1"/>
    <col min="5" max="5" width="14.28515625" customWidth="1"/>
    <col min="6" max="6" width="12.140625" customWidth="1"/>
    <col min="7" max="7" width="11.7109375" customWidth="1"/>
    <col min="8" max="8" width="10.140625" bestFit="1" customWidth="1"/>
    <col min="9" max="9" width="15.42578125" customWidth="1"/>
  </cols>
  <sheetData>
    <row r="2" spans="2:9" ht="15.75">
      <c r="B2" s="83" t="s">
        <v>33</v>
      </c>
      <c r="C2" s="83" t="s">
        <v>34</v>
      </c>
      <c r="D2" s="83" t="s">
        <v>35</v>
      </c>
      <c r="E2" s="83"/>
      <c r="F2" s="83"/>
      <c r="G2" s="83"/>
      <c r="H2" s="83"/>
      <c r="I2" s="83"/>
    </row>
    <row r="3" spans="2:9" ht="15.75">
      <c r="B3" s="83"/>
      <c r="C3" s="83"/>
      <c r="D3" s="14" t="s">
        <v>36</v>
      </c>
      <c r="E3" s="14" t="s">
        <v>30</v>
      </c>
      <c r="F3" s="14" t="s">
        <v>31</v>
      </c>
      <c r="G3" s="14" t="s">
        <v>0</v>
      </c>
      <c r="H3" s="14" t="s">
        <v>32</v>
      </c>
      <c r="I3" s="14" t="s">
        <v>1</v>
      </c>
    </row>
    <row r="4" spans="2:9" ht="15.75">
      <c r="B4" s="15" t="s">
        <v>37</v>
      </c>
      <c r="C4" s="19">
        <v>166066.00833333336</v>
      </c>
      <c r="D4" s="19">
        <v>143800</v>
      </c>
      <c r="E4" s="19"/>
      <c r="F4" s="19">
        <v>6717</v>
      </c>
      <c r="G4" s="19">
        <v>14269</v>
      </c>
      <c r="H4" s="19"/>
      <c r="I4" s="19">
        <f>C4-SUM(D4:H4)</f>
        <v>1280.0083333333605</v>
      </c>
    </row>
    <row r="5" spans="2:9" ht="15.75">
      <c r="B5" s="15" t="s">
        <v>38</v>
      </c>
      <c r="C5" s="19">
        <v>121142</v>
      </c>
      <c r="D5" s="19">
        <v>600</v>
      </c>
      <c r="E5" s="19">
        <v>90000</v>
      </c>
      <c r="F5" s="19">
        <v>920</v>
      </c>
      <c r="G5" s="19"/>
      <c r="H5" s="19">
        <v>33</v>
      </c>
      <c r="I5" s="19">
        <f t="shared" ref="I5:I8" si="0">C5-SUM(D5:H5)</f>
        <v>29589</v>
      </c>
    </row>
    <row r="6" spans="2:9" ht="15.75">
      <c r="B6" s="15" t="s">
        <v>42</v>
      </c>
      <c r="C6" s="19">
        <v>8656</v>
      </c>
      <c r="D6" s="19">
        <v>1000</v>
      </c>
      <c r="E6" s="19">
        <v>7656</v>
      </c>
      <c r="F6" s="19"/>
      <c r="G6" s="19"/>
      <c r="H6" s="19"/>
      <c r="I6" s="19">
        <f t="shared" si="0"/>
        <v>0</v>
      </c>
    </row>
    <row r="7" spans="2:9" ht="15.75">
      <c r="B7" s="15" t="s">
        <v>41</v>
      </c>
      <c r="C7" s="19">
        <v>11877</v>
      </c>
      <c r="D7" s="19">
        <v>6820</v>
      </c>
      <c r="E7" s="19">
        <v>1040</v>
      </c>
      <c r="F7" s="19">
        <v>600</v>
      </c>
      <c r="G7" s="19"/>
      <c r="H7" s="19">
        <v>2250</v>
      </c>
      <c r="I7" s="19">
        <f t="shared" si="0"/>
        <v>1167</v>
      </c>
    </row>
    <row r="8" spans="2:9" ht="15.75">
      <c r="B8" s="15" t="s">
        <v>39</v>
      </c>
      <c r="C8" s="19">
        <v>7359</v>
      </c>
      <c r="D8" s="19"/>
      <c r="E8" s="19"/>
      <c r="F8" s="19"/>
      <c r="G8" s="19"/>
      <c r="H8" s="19"/>
      <c r="I8" s="19">
        <f t="shared" si="0"/>
        <v>7359</v>
      </c>
    </row>
    <row r="9" spans="2:9" ht="15.75">
      <c r="B9" s="17" t="s">
        <v>40</v>
      </c>
      <c r="C9" s="20">
        <f>SUM(D9:I9)</f>
        <v>315100.00833333336</v>
      </c>
      <c r="D9" s="20">
        <v>152220.39800000002</v>
      </c>
      <c r="E9" s="20">
        <v>98696</v>
      </c>
      <c r="F9" s="20">
        <v>8236.610333333334</v>
      </c>
      <c r="G9" s="20">
        <v>14269</v>
      </c>
      <c r="H9" s="20">
        <v>2283</v>
      </c>
      <c r="I9" s="20">
        <v>39395</v>
      </c>
    </row>
    <row r="10" spans="2:9">
      <c r="C10" s="18"/>
      <c r="D10" s="18"/>
      <c r="E10" s="18"/>
      <c r="F10" s="18"/>
      <c r="G10" s="18"/>
      <c r="H10" s="18"/>
      <c r="I10" s="18"/>
    </row>
    <row r="13" spans="2:9" ht="15.75">
      <c r="B13" s="21" t="s">
        <v>33</v>
      </c>
      <c r="C13" s="21" t="s">
        <v>43</v>
      </c>
      <c r="D13" s="21" t="s">
        <v>44</v>
      </c>
      <c r="E13" s="21" t="s">
        <v>45</v>
      </c>
      <c r="F13" s="21" t="s">
        <v>46</v>
      </c>
    </row>
    <row r="14" spans="2:9" ht="15.75">
      <c r="B14" s="16" t="s">
        <v>37</v>
      </c>
      <c r="C14" s="19">
        <f>55769+129</f>
        <v>55898</v>
      </c>
      <c r="D14" s="19">
        <v>106613</v>
      </c>
      <c r="E14" s="19">
        <v>78516.960000000006</v>
      </c>
      <c r="F14" s="19">
        <v>166066.00833333336</v>
      </c>
    </row>
    <row r="15" spans="2:9" ht="15.75">
      <c r="B15" s="14" t="s">
        <v>38</v>
      </c>
      <c r="C15" s="19">
        <v>103555</v>
      </c>
      <c r="D15" s="19">
        <v>110285</v>
      </c>
      <c r="E15" s="19">
        <f>182845.04-12</f>
        <v>182833.04</v>
      </c>
      <c r="F15" s="19">
        <v>121142</v>
      </c>
    </row>
    <row r="16" spans="2:9" ht="15.75">
      <c r="B16" s="16" t="s">
        <v>42</v>
      </c>
      <c r="C16" s="19">
        <v>6485</v>
      </c>
      <c r="D16" s="19">
        <f>17342-D17</f>
        <v>8861</v>
      </c>
      <c r="E16" s="19">
        <v>9947.5499999999993</v>
      </c>
      <c r="F16" s="19">
        <v>8656</v>
      </c>
    </row>
    <row r="17" spans="2:6" ht="15.75">
      <c r="B17" s="16" t="s">
        <v>41</v>
      </c>
      <c r="C17" s="19">
        <v>10453</v>
      </c>
      <c r="D17" s="19">
        <v>8481</v>
      </c>
      <c r="E17" s="19">
        <v>23000.989999999998</v>
      </c>
      <c r="F17" s="19">
        <v>11877</v>
      </c>
    </row>
    <row r="18" spans="2:6" ht="15.75">
      <c r="B18" s="16" t="s">
        <v>39</v>
      </c>
      <c r="C18" s="19">
        <v>12391</v>
      </c>
      <c r="D18" s="19">
        <v>13760</v>
      </c>
      <c r="E18" s="19">
        <v>10576.09</v>
      </c>
      <c r="F18" s="19">
        <v>7359</v>
      </c>
    </row>
    <row r="19" spans="2:6" ht="15.75">
      <c r="B19" s="17" t="s">
        <v>47</v>
      </c>
      <c r="C19" s="20">
        <f t="shared" ref="C19:D19" si="1">SUM(C14:C18)</f>
        <v>188782</v>
      </c>
      <c r="D19" s="20">
        <f t="shared" si="1"/>
        <v>248000</v>
      </c>
      <c r="E19" s="20">
        <f>SUM(E14:E18)</f>
        <v>304874.63</v>
      </c>
      <c r="F19" s="20">
        <f>SUM(F14:F18)</f>
        <v>315100.00833333336</v>
      </c>
    </row>
  </sheetData>
  <mergeCells count="3">
    <mergeCell ref="B2:B3"/>
    <mergeCell ref="C2:C3"/>
    <mergeCell ref="D2:I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25"/>
  <sheetViews>
    <sheetView workbookViewId="0">
      <selection activeCell="B20" sqref="B20:M21"/>
    </sheetView>
  </sheetViews>
  <sheetFormatPr defaultRowHeight="15"/>
  <cols>
    <col min="1" max="1" width="63.7109375" customWidth="1"/>
    <col min="2" max="2" width="14.42578125" customWidth="1"/>
    <col min="3" max="13" width="11.5703125" customWidth="1"/>
    <col min="14" max="14" width="15.85546875" customWidth="1"/>
  </cols>
  <sheetData>
    <row r="1" spans="1:15" ht="15.75" thickBot="1">
      <c r="A1" s="84" t="s">
        <v>64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</row>
    <row r="2" spans="1:15" ht="15.75" thickBot="1">
      <c r="A2" s="37" t="s">
        <v>63</v>
      </c>
      <c r="B2" s="38">
        <v>15</v>
      </c>
      <c r="C2" s="38">
        <v>19</v>
      </c>
      <c r="D2" s="38">
        <v>22</v>
      </c>
      <c r="E2" s="38">
        <v>22</v>
      </c>
      <c r="F2" s="38">
        <v>19</v>
      </c>
      <c r="G2" s="38">
        <v>21</v>
      </c>
      <c r="H2" s="38">
        <v>22</v>
      </c>
      <c r="I2" s="38">
        <v>22</v>
      </c>
      <c r="J2" s="38">
        <v>22</v>
      </c>
      <c r="K2" s="38">
        <v>21</v>
      </c>
      <c r="L2" s="38">
        <v>20</v>
      </c>
      <c r="M2" s="38">
        <v>22</v>
      </c>
      <c r="N2" s="39"/>
    </row>
    <row r="3" spans="1:15">
      <c r="A3" s="25" t="s">
        <v>65</v>
      </c>
      <c r="B3" s="29" t="s">
        <v>48</v>
      </c>
      <c r="C3" s="29" t="s">
        <v>49</v>
      </c>
      <c r="D3" s="29" t="s">
        <v>50</v>
      </c>
      <c r="E3" s="29" t="s">
        <v>51</v>
      </c>
      <c r="F3" s="29" t="s">
        <v>52</v>
      </c>
      <c r="G3" s="29" t="s">
        <v>53</v>
      </c>
      <c r="H3" s="29" t="s">
        <v>54</v>
      </c>
      <c r="I3" s="29" t="s">
        <v>55</v>
      </c>
      <c r="J3" s="29" t="s">
        <v>56</v>
      </c>
      <c r="K3" s="29" t="s">
        <v>57</v>
      </c>
      <c r="L3" s="29" t="s">
        <v>58</v>
      </c>
      <c r="M3" s="29" t="s">
        <v>59</v>
      </c>
      <c r="N3" s="30" t="s">
        <v>66</v>
      </c>
    </row>
    <row r="4" spans="1:15" ht="30">
      <c r="A4" s="33" t="s">
        <v>69</v>
      </c>
      <c r="B4" s="26">
        <v>36716</v>
      </c>
      <c r="C4" s="26">
        <v>39846</v>
      </c>
      <c r="D4" s="26">
        <v>42976</v>
      </c>
      <c r="E4" s="26">
        <v>46106</v>
      </c>
      <c r="F4" s="26">
        <v>49236</v>
      </c>
      <c r="G4" s="26">
        <v>52366</v>
      </c>
      <c r="H4" s="26">
        <v>55496</v>
      </c>
      <c r="I4" s="26">
        <v>58626</v>
      </c>
      <c r="J4" s="26">
        <v>61756</v>
      </c>
      <c r="K4" s="26">
        <v>64886</v>
      </c>
      <c r="L4" s="26">
        <v>68016</v>
      </c>
      <c r="M4" s="26">
        <v>71146</v>
      </c>
      <c r="N4" s="32"/>
    </row>
    <row r="5" spans="1:15">
      <c r="A5" s="31" t="s">
        <v>67</v>
      </c>
      <c r="B5" s="26">
        <f>ROUND(B4*0.01,0)</f>
        <v>367</v>
      </c>
      <c r="C5" s="26">
        <f t="shared" ref="C5:M5" si="0">ROUND(C4*0.01,0)</f>
        <v>398</v>
      </c>
      <c r="D5" s="26">
        <f t="shared" si="0"/>
        <v>430</v>
      </c>
      <c r="E5" s="26">
        <f t="shared" si="0"/>
        <v>461</v>
      </c>
      <c r="F5" s="26">
        <f t="shared" si="0"/>
        <v>492</v>
      </c>
      <c r="G5" s="26">
        <f t="shared" si="0"/>
        <v>524</v>
      </c>
      <c r="H5" s="26">
        <f t="shared" si="0"/>
        <v>555</v>
      </c>
      <c r="I5" s="26">
        <f t="shared" si="0"/>
        <v>586</v>
      </c>
      <c r="J5" s="26">
        <f t="shared" si="0"/>
        <v>618</v>
      </c>
      <c r="K5" s="26">
        <f t="shared" si="0"/>
        <v>649</v>
      </c>
      <c r="L5" s="26">
        <f t="shared" si="0"/>
        <v>680</v>
      </c>
      <c r="M5" s="26">
        <f t="shared" si="0"/>
        <v>711</v>
      </c>
      <c r="N5" s="32">
        <f>SUM(B5:M5)</f>
        <v>6471</v>
      </c>
      <c r="O5" s="40"/>
    </row>
    <row r="6" spans="1:15">
      <c r="A6" s="42"/>
      <c r="B6" s="26">
        <v>4</v>
      </c>
      <c r="C6" s="26">
        <v>4</v>
      </c>
      <c r="D6" s="26">
        <v>4</v>
      </c>
      <c r="E6" s="26">
        <v>4</v>
      </c>
      <c r="F6" s="26">
        <v>4</v>
      </c>
      <c r="G6" s="26">
        <v>4</v>
      </c>
      <c r="H6" s="26">
        <v>4</v>
      </c>
      <c r="I6" s="26">
        <v>10</v>
      </c>
      <c r="J6" s="26">
        <v>10</v>
      </c>
      <c r="K6" s="26">
        <v>10</v>
      </c>
      <c r="L6" s="26">
        <v>10</v>
      </c>
      <c r="M6" s="26">
        <v>10</v>
      </c>
      <c r="N6" s="32"/>
      <c r="O6" s="41"/>
    </row>
    <row r="7" spans="1:15">
      <c r="A7" s="42"/>
      <c r="B7" s="26">
        <f>484.76</f>
        <v>484.76</v>
      </c>
      <c r="C7" s="26">
        <f t="shared" ref="C7:M7" si="1">484.76</f>
        <v>484.76</v>
      </c>
      <c r="D7" s="26">
        <f t="shared" si="1"/>
        <v>484.76</v>
      </c>
      <c r="E7" s="26">
        <f t="shared" si="1"/>
        <v>484.76</v>
      </c>
      <c r="F7" s="26">
        <f t="shared" si="1"/>
        <v>484.76</v>
      </c>
      <c r="G7" s="26">
        <f t="shared" si="1"/>
        <v>484.76</v>
      </c>
      <c r="H7" s="26">
        <f t="shared" si="1"/>
        <v>484.76</v>
      </c>
      <c r="I7" s="26">
        <f t="shared" si="1"/>
        <v>484.76</v>
      </c>
      <c r="J7" s="26">
        <f t="shared" si="1"/>
        <v>484.76</v>
      </c>
      <c r="K7" s="26">
        <f t="shared" si="1"/>
        <v>484.76</v>
      </c>
      <c r="L7" s="26">
        <f t="shared" si="1"/>
        <v>484.76</v>
      </c>
      <c r="M7" s="26">
        <f t="shared" si="1"/>
        <v>484.76</v>
      </c>
      <c r="N7" s="32"/>
      <c r="O7" s="41"/>
    </row>
    <row r="8" spans="1:15">
      <c r="A8" s="42"/>
      <c r="B8" s="26">
        <v>1.302</v>
      </c>
      <c r="C8" s="26">
        <v>1.302</v>
      </c>
      <c r="D8" s="26">
        <v>1.302</v>
      </c>
      <c r="E8" s="26">
        <v>1.302</v>
      </c>
      <c r="F8" s="26">
        <v>1.302</v>
      </c>
      <c r="G8" s="26">
        <v>1.302</v>
      </c>
      <c r="H8" s="26">
        <v>1.302</v>
      </c>
      <c r="I8" s="26">
        <v>1.302</v>
      </c>
      <c r="J8" s="26">
        <v>1.302</v>
      </c>
      <c r="K8" s="26">
        <v>1.302</v>
      </c>
      <c r="L8" s="26">
        <v>1.302</v>
      </c>
      <c r="M8" s="26">
        <v>1.302</v>
      </c>
      <c r="N8" s="32"/>
      <c r="O8" s="41"/>
    </row>
    <row r="9" spans="1:15">
      <c r="A9" s="42"/>
      <c r="B9" s="26">
        <v>1.08</v>
      </c>
      <c r="C9" s="26">
        <v>1.08</v>
      </c>
      <c r="D9" s="26">
        <v>1.08</v>
      </c>
      <c r="E9" s="26">
        <v>1.08</v>
      </c>
      <c r="F9" s="26">
        <v>1.08</v>
      </c>
      <c r="G9" s="26">
        <v>1.08</v>
      </c>
      <c r="H9" s="26">
        <v>1.08</v>
      </c>
      <c r="I9" s="26">
        <v>1.08</v>
      </c>
      <c r="J9" s="26">
        <v>1.08</v>
      </c>
      <c r="K9" s="26">
        <v>1.08</v>
      </c>
      <c r="L9" s="26">
        <v>1.08</v>
      </c>
      <c r="M9" s="26">
        <v>1.08</v>
      </c>
      <c r="N9" s="32"/>
      <c r="O9" s="41"/>
    </row>
    <row r="10" spans="1:15">
      <c r="A10" s="31" t="s">
        <v>61</v>
      </c>
      <c r="B10" s="26">
        <f>ROUND(B2*B6*B7*B8*B9,0)</f>
        <v>40899</v>
      </c>
      <c r="C10" s="26">
        <f>ROUND(C2*C6*C7*C8*C9,0)</f>
        <v>51805</v>
      </c>
      <c r="D10" s="26">
        <f>ROUND(D2*D6*D7*D8*D9,0)</f>
        <v>59985</v>
      </c>
      <c r="E10" s="26">
        <f t="shared" ref="E10:H10" si="2">ROUND(E2*E6*E7*E8*E9,0)</f>
        <v>59985</v>
      </c>
      <c r="F10" s="26">
        <f t="shared" si="2"/>
        <v>51805</v>
      </c>
      <c r="G10" s="26">
        <f t="shared" si="2"/>
        <v>57259</v>
      </c>
      <c r="H10" s="26">
        <f t="shared" si="2"/>
        <v>59985</v>
      </c>
      <c r="I10" s="26">
        <f>ROUND(I2*I6*I7*I8*I9,0)</f>
        <v>149963</v>
      </c>
      <c r="J10" s="26">
        <f t="shared" ref="J10:M10" si="3">ROUND(J2*J6*J7*J8*J9,0)</f>
        <v>149963</v>
      </c>
      <c r="K10" s="26">
        <f t="shared" si="3"/>
        <v>143147</v>
      </c>
      <c r="L10" s="26">
        <f t="shared" si="3"/>
        <v>136330</v>
      </c>
      <c r="M10" s="26">
        <f t="shared" si="3"/>
        <v>149963</v>
      </c>
      <c r="N10" s="32">
        <f>SUM(B10:M10)</f>
        <v>1111089</v>
      </c>
    </row>
    <row r="11" spans="1:15">
      <c r="A11" s="42" t="s">
        <v>71</v>
      </c>
      <c r="B11" s="26">
        <v>138</v>
      </c>
      <c r="C11" s="26">
        <f>B11+11</f>
        <v>149</v>
      </c>
      <c r="D11" s="26">
        <f>C11+11</f>
        <v>160</v>
      </c>
      <c r="E11" s="26">
        <f t="shared" ref="E11:M11" si="4">D11+11</f>
        <v>171</v>
      </c>
      <c r="F11" s="26">
        <f t="shared" si="4"/>
        <v>182</v>
      </c>
      <c r="G11" s="26">
        <f t="shared" si="4"/>
        <v>193</v>
      </c>
      <c r="H11" s="26">
        <f t="shared" si="4"/>
        <v>204</v>
      </c>
      <c r="I11" s="26">
        <f t="shared" si="4"/>
        <v>215</v>
      </c>
      <c r="J11" s="26">
        <f t="shared" si="4"/>
        <v>226</v>
      </c>
      <c r="K11" s="26">
        <f t="shared" si="4"/>
        <v>237</v>
      </c>
      <c r="L11" s="26">
        <f t="shared" si="4"/>
        <v>248</v>
      </c>
      <c r="M11" s="26">
        <f t="shared" si="4"/>
        <v>259</v>
      </c>
      <c r="N11" s="32"/>
    </row>
    <row r="12" spans="1:15">
      <c r="A12" s="42" t="s">
        <v>73</v>
      </c>
      <c r="B12" s="26">
        <v>200</v>
      </c>
      <c r="C12" s="26">
        <f>B12</f>
        <v>200</v>
      </c>
      <c r="D12" s="26">
        <f>C12</f>
        <v>200</v>
      </c>
      <c r="E12" s="26">
        <f t="shared" ref="E12:M12" si="5">D12</f>
        <v>200</v>
      </c>
      <c r="F12" s="26">
        <f t="shared" si="5"/>
        <v>200</v>
      </c>
      <c r="G12" s="26">
        <f t="shared" si="5"/>
        <v>200</v>
      </c>
      <c r="H12" s="26">
        <f t="shared" si="5"/>
        <v>200</v>
      </c>
      <c r="I12" s="26">
        <f t="shared" si="5"/>
        <v>200</v>
      </c>
      <c r="J12" s="26">
        <f t="shared" si="5"/>
        <v>200</v>
      </c>
      <c r="K12" s="26">
        <f t="shared" si="5"/>
        <v>200</v>
      </c>
      <c r="L12" s="26">
        <f t="shared" si="5"/>
        <v>200</v>
      </c>
      <c r="M12" s="26">
        <f t="shared" si="5"/>
        <v>200</v>
      </c>
      <c r="N12" s="32"/>
    </row>
    <row r="13" spans="1:15" ht="28.5" customHeight="1">
      <c r="A13" s="33" t="s">
        <v>72</v>
      </c>
      <c r="B13" s="26">
        <f t="shared" ref="B13:G13" si="6">B11*B12</f>
        <v>27600</v>
      </c>
      <c r="C13" s="26">
        <f t="shared" si="6"/>
        <v>29800</v>
      </c>
      <c r="D13" s="26">
        <f t="shared" si="6"/>
        <v>32000</v>
      </c>
      <c r="E13" s="26">
        <f t="shared" si="6"/>
        <v>34200</v>
      </c>
      <c r="F13" s="26">
        <f t="shared" si="6"/>
        <v>36400</v>
      </c>
      <c r="G13" s="26">
        <f t="shared" si="6"/>
        <v>38600</v>
      </c>
      <c r="H13" s="26">
        <f t="shared" ref="H13:M13" si="7">H11*H12</f>
        <v>40800</v>
      </c>
      <c r="I13" s="26">
        <f t="shared" si="7"/>
        <v>43000</v>
      </c>
      <c r="J13" s="26">
        <f t="shared" si="7"/>
        <v>45200</v>
      </c>
      <c r="K13" s="26">
        <f t="shared" si="7"/>
        <v>47400</v>
      </c>
      <c r="L13" s="26">
        <f t="shared" si="7"/>
        <v>49600</v>
      </c>
      <c r="M13" s="26">
        <f t="shared" si="7"/>
        <v>51800</v>
      </c>
      <c r="N13" s="32">
        <f t="shared" ref="N13:N24" si="8">SUM(B13:M13)</f>
        <v>476400</v>
      </c>
    </row>
    <row r="14" spans="1:15" ht="28.5" customHeight="1">
      <c r="A14" s="43" t="s">
        <v>74</v>
      </c>
      <c r="B14" s="26">
        <v>8</v>
      </c>
      <c r="C14" s="26">
        <v>8</v>
      </c>
      <c r="D14" s="26">
        <v>8</v>
      </c>
      <c r="E14" s="26">
        <v>8</v>
      </c>
      <c r="F14" s="26">
        <v>8</v>
      </c>
      <c r="G14" s="26">
        <v>8</v>
      </c>
      <c r="H14" s="26">
        <v>8</v>
      </c>
      <c r="I14" s="26">
        <v>8</v>
      </c>
      <c r="J14" s="26">
        <v>8</v>
      </c>
      <c r="K14" s="26">
        <v>8</v>
      </c>
      <c r="L14" s="26">
        <v>8</v>
      </c>
      <c r="M14" s="26">
        <v>8</v>
      </c>
      <c r="N14" s="32"/>
    </row>
    <row r="15" spans="1:15" ht="28.5" customHeight="1">
      <c r="A15" s="43" t="s">
        <v>75</v>
      </c>
      <c r="B15" s="26">
        <f>411000/12</f>
        <v>34250</v>
      </c>
      <c r="C15" s="26">
        <f t="shared" ref="C15:M15" si="9">411000/12</f>
        <v>34250</v>
      </c>
      <c r="D15" s="26">
        <f t="shared" si="9"/>
        <v>34250</v>
      </c>
      <c r="E15" s="26">
        <f t="shared" si="9"/>
        <v>34250</v>
      </c>
      <c r="F15" s="26">
        <f t="shared" si="9"/>
        <v>34250</v>
      </c>
      <c r="G15" s="26">
        <f t="shared" si="9"/>
        <v>34250</v>
      </c>
      <c r="H15" s="26">
        <f t="shared" si="9"/>
        <v>34250</v>
      </c>
      <c r="I15" s="26">
        <f t="shared" si="9"/>
        <v>34250</v>
      </c>
      <c r="J15" s="26">
        <f t="shared" si="9"/>
        <v>34250</v>
      </c>
      <c r="K15" s="26">
        <f t="shared" si="9"/>
        <v>34250</v>
      </c>
      <c r="L15" s="26">
        <f t="shared" si="9"/>
        <v>34250</v>
      </c>
      <c r="M15" s="26">
        <f t="shared" si="9"/>
        <v>34250</v>
      </c>
      <c r="N15" s="32">
        <f t="shared" si="8"/>
        <v>411000</v>
      </c>
    </row>
    <row r="16" spans="1:15" ht="28.5" customHeight="1">
      <c r="A16" s="33" t="s">
        <v>68</v>
      </c>
      <c r="B16" s="26">
        <f>(B4*B14)+B15</f>
        <v>327978</v>
      </c>
      <c r="C16" s="26">
        <f>(C4*C14)+C15</f>
        <v>353018</v>
      </c>
      <c r="D16" s="26">
        <f t="shared" ref="D16:M16" si="10">(D4*8)+411000/12</f>
        <v>378058</v>
      </c>
      <c r="E16" s="26">
        <f t="shared" si="10"/>
        <v>403098</v>
      </c>
      <c r="F16" s="26">
        <f t="shared" si="10"/>
        <v>428138</v>
      </c>
      <c r="G16" s="26">
        <f t="shared" si="10"/>
        <v>453178</v>
      </c>
      <c r="H16" s="26">
        <f t="shared" si="10"/>
        <v>478218</v>
      </c>
      <c r="I16" s="26">
        <f t="shared" si="10"/>
        <v>503258</v>
      </c>
      <c r="J16" s="26">
        <f t="shared" si="10"/>
        <v>528298</v>
      </c>
      <c r="K16" s="26">
        <f t="shared" si="10"/>
        <v>553338</v>
      </c>
      <c r="L16" s="26">
        <f t="shared" si="10"/>
        <v>578378</v>
      </c>
      <c r="M16" s="26">
        <f t="shared" si="10"/>
        <v>603418</v>
      </c>
      <c r="N16" s="32">
        <f t="shared" si="8"/>
        <v>5588376</v>
      </c>
    </row>
    <row r="17" spans="1:14" ht="28.5" customHeight="1">
      <c r="A17" s="43"/>
      <c r="B17" s="26">
        <v>4686</v>
      </c>
      <c r="C17" s="26">
        <v>4686</v>
      </c>
      <c r="D17" s="26">
        <v>4686</v>
      </c>
      <c r="E17" s="26">
        <v>4686</v>
      </c>
      <c r="F17" s="26">
        <v>4686</v>
      </c>
      <c r="G17" s="26">
        <v>4686</v>
      </c>
      <c r="H17" s="26">
        <v>4686</v>
      </c>
      <c r="I17" s="26">
        <v>4686</v>
      </c>
      <c r="J17" s="26">
        <v>4686</v>
      </c>
      <c r="K17" s="26">
        <v>4686</v>
      </c>
      <c r="L17" s="26">
        <v>4686</v>
      </c>
      <c r="M17" s="26">
        <v>4686</v>
      </c>
      <c r="N17" s="32"/>
    </row>
    <row r="18" spans="1:14" ht="30">
      <c r="A18" s="33" t="s">
        <v>70</v>
      </c>
      <c r="B18" s="26">
        <f>ROUND(B4*0.001,0)*B17</f>
        <v>173382</v>
      </c>
      <c r="C18" s="26">
        <f t="shared" ref="C18:M18" si="11">ROUND(C4*0.001,0)*C17</f>
        <v>187440</v>
      </c>
      <c r="D18" s="26">
        <f t="shared" si="11"/>
        <v>201498</v>
      </c>
      <c r="E18" s="26">
        <f t="shared" si="11"/>
        <v>215556</v>
      </c>
      <c r="F18" s="26">
        <f t="shared" si="11"/>
        <v>229614</v>
      </c>
      <c r="G18" s="26">
        <f t="shared" si="11"/>
        <v>243672</v>
      </c>
      <c r="H18" s="26">
        <f t="shared" si="11"/>
        <v>257730</v>
      </c>
      <c r="I18" s="26">
        <f t="shared" si="11"/>
        <v>276474</v>
      </c>
      <c r="J18" s="26">
        <f t="shared" si="11"/>
        <v>290532</v>
      </c>
      <c r="K18" s="26">
        <f t="shared" si="11"/>
        <v>304590</v>
      </c>
      <c r="L18" s="26">
        <f t="shared" si="11"/>
        <v>318648</v>
      </c>
      <c r="M18" s="26">
        <f t="shared" si="11"/>
        <v>332706</v>
      </c>
      <c r="N18" s="32">
        <f t="shared" si="8"/>
        <v>3031842</v>
      </c>
    </row>
    <row r="19" spans="1:14">
      <c r="A19" s="46"/>
      <c r="B19" s="44">
        <f>1220*1.05</f>
        <v>1281</v>
      </c>
      <c r="C19" s="44">
        <f t="shared" ref="C19:M19" si="12">1220*1.05</f>
        <v>1281</v>
      </c>
      <c r="D19" s="44">
        <f t="shared" si="12"/>
        <v>1281</v>
      </c>
      <c r="E19" s="44">
        <f t="shared" si="12"/>
        <v>1281</v>
      </c>
      <c r="F19" s="44">
        <f t="shared" si="12"/>
        <v>1281</v>
      </c>
      <c r="G19" s="44">
        <f t="shared" si="12"/>
        <v>1281</v>
      </c>
      <c r="H19" s="44">
        <f t="shared" si="12"/>
        <v>1281</v>
      </c>
      <c r="I19" s="44">
        <f t="shared" si="12"/>
        <v>1281</v>
      </c>
      <c r="J19" s="44">
        <f t="shared" si="12"/>
        <v>1281</v>
      </c>
      <c r="K19" s="44">
        <f t="shared" si="12"/>
        <v>1281</v>
      </c>
      <c r="L19" s="44">
        <f t="shared" si="12"/>
        <v>1281</v>
      </c>
      <c r="M19" s="44">
        <f t="shared" si="12"/>
        <v>1281</v>
      </c>
      <c r="N19" s="45"/>
    </row>
    <row r="20" spans="1:14">
      <c r="A20" s="46"/>
      <c r="B20" s="44">
        <v>1.3</v>
      </c>
      <c r="C20" s="44">
        <v>1.3</v>
      </c>
      <c r="D20" s="44">
        <v>1.3</v>
      </c>
      <c r="E20" s="44">
        <v>1.3</v>
      </c>
      <c r="F20" s="44">
        <v>1.3</v>
      </c>
      <c r="G20" s="44">
        <v>1.3</v>
      </c>
      <c r="H20" s="44">
        <v>1.3</v>
      </c>
      <c r="I20" s="44">
        <v>1.3</v>
      </c>
      <c r="J20" s="44">
        <v>1.3</v>
      </c>
      <c r="K20" s="44">
        <v>1.3</v>
      </c>
      <c r="L20" s="44">
        <v>1.3</v>
      </c>
      <c r="M20" s="44">
        <v>1.3</v>
      </c>
      <c r="N20" s="45"/>
    </row>
    <row r="21" spans="1:14">
      <c r="A21" s="46"/>
      <c r="B21" s="44">
        <v>1.08</v>
      </c>
      <c r="C21" s="44">
        <v>1.08</v>
      </c>
      <c r="D21" s="44">
        <v>1.08</v>
      </c>
      <c r="E21" s="44">
        <v>1.08</v>
      </c>
      <c r="F21" s="44">
        <v>1.08</v>
      </c>
      <c r="G21" s="44">
        <v>1.08</v>
      </c>
      <c r="H21" s="44">
        <v>1.08</v>
      </c>
      <c r="I21" s="44">
        <v>1.08</v>
      </c>
      <c r="J21" s="44">
        <v>1.08</v>
      </c>
      <c r="K21" s="44">
        <v>1.08</v>
      </c>
      <c r="L21" s="44">
        <v>1.08</v>
      </c>
      <c r="M21" s="44">
        <v>1.08</v>
      </c>
      <c r="N21" s="45"/>
    </row>
    <row r="22" spans="1:14" ht="15.75" thickBot="1">
      <c r="A22" s="34" t="s">
        <v>62</v>
      </c>
      <c r="B22" s="35">
        <f>B19*(B5+ROUND(B4*0.001,0))*B20*B21</f>
        <v>726603.69600000011</v>
      </c>
      <c r="C22" s="35">
        <f t="shared" ref="C22:M22" si="13">C19*(C5+ROUND(C4*0.001,0))*C20*C21</f>
        <v>787753.5120000001</v>
      </c>
      <c r="D22" s="35">
        <f t="shared" si="13"/>
        <v>850701.85200000007</v>
      </c>
      <c r="E22" s="35">
        <f t="shared" si="13"/>
        <v>911851.66800000006</v>
      </c>
      <c r="F22" s="35">
        <f t="shared" si="13"/>
        <v>973001.48400000017</v>
      </c>
      <c r="G22" s="35">
        <f t="shared" si="13"/>
        <v>1035949.8240000001</v>
      </c>
      <c r="H22" s="35">
        <f t="shared" si="13"/>
        <v>1097099.6400000001</v>
      </c>
      <c r="I22" s="35">
        <f t="shared" si="13"/>
        <v>1160047.98</v>
      </c>
      <c r="J22" s="35">
        <f t="shared" si="13"/>
        <v>1222996.32</v>
      </c>
      <c r="K22" s="35">
        <f t="shared" si="13"/>
        <v>1284146.1359999999</v>
      </c>
      <c r="L22" s="35">
        <f t="shared" si="13"/>
        <v>1345295.9520000003</v>
      </c>
      <c r="M22" s="35">
        <f t="shared" si="13"/>
        <v>1406445.7680000002</v>
      </c>
      <c r="N22" s="36">
        <f t="shared" si="8"/>
        <v>12801893.832000002</v>
      </c>
    </row>
    <row r="23" spans="1:14" ht="15.75" thickBot="1">
      <c r="A23" s="47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9"/>
    </row>
    <row r="24" spans="1:14" ht="15.75" thickBot="1">
      <c r="A24" s="22" t="s">
        <v>60</v>
      </c>
      <c r="B24" s="27">
        <f t="shared" ref="B24:M24" si="14">B10+B13+B18+B22+B16</f>
        <v>1296462.696</v>
      </c>
      <c r="C24" s="27">
        <f t="shared" si="14"/>
        <v>1409816.5120000001</v>
      </c>
      <c r="D24" s="27">
        <f t="shared" si="14"/>
        <v>1522242.852</v>
      </c>
      <c r="E24" s="27">
        <f t="shared" si="14"/>
        <v>1624690.6680000001</v>
      </c>
      <c r="F24" s="27">
        <f t="shared" si="14"/>
        <v>1718958.4840000002</v>
      </c>
      <c r="G24" s="27">
        <f t="shared" si="14"/>
        <v>1828658.824</v>
      </c>
      <c r="H24" s="27">
        <f t="shared" si="14"/>
        <v>1933832.6400000001</v>
      </c>
      <c r="I24" s="27">
        <f t="shared" si="14"/>
        <v>2132742.98</v>
      </c>
      <c r="J24" s="27">
        <f t="shared" si="14"/>
        <v>2236989.3200000003</v>
      </c>
      <c r="K24" s="27">
        <f t="shared" si="14"/>
        <v>2332621.1359999999</v>
      </c>
      <c r="L24" s="27">
        <f t="shared" si="14"/>
        <v>2428251.9520000005</v>
      </c>
      <c r="M24" s="27">
        <f t="shared" si="14"/>
        <v>2544332.7680000002</v>
      </c>
      <c r="N24" s="28">
        <f t="shared" si="8"/>
        <v>23009600.832000002</v>
      </c>
    </row>
    <row r="25" spans="1:14">
      <c r="L25" s="23"/>
      <c r="M25" s="24"/>
      <c r="N25" s="24"/>
    </row>
  </sheetData>
  <mergeCells count="1">
    <mergeCell ref="A1:N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40"/>
  <sheetViews>
    <sheetView tabSelected="1" view="pageBreakPreview" zoomScale="85" zoomScaleNormal="100" zoomScaleSheetLayoutView="85" workbookViewId="0">
      <selection activeCell="B41" sqref="B41"/>
    </sheetView>
  </sheetViews>
  <sheetFormatPr defaultRowHeight="15"/>
  <cols>
    <col min="1" max="1" width="65.42578125" customWidth="1"/>
    <col min="2" max="2" width="43.5703125" customWidth="1"/>
  </cols>
  <sheetData>
    <row r="1" spans="1:2" ht="47.25">
      <c r="B1" s="53" t="s">
        <v>104</v>
      </c>
    </row>
    <row r="2" spans="1:2" ht="43.5" customHeight="1">
      <c r="A2" s="85" t="s">
        <v>105</v>
      </c>
      <c r="B2" s="85"/>
    </row>
    <row r="3" spans="1:2" ht="15.75" thickBot="1"/>
    <row r="4" spans="1:2" ht="71.25" customHeight="1" thickBot="1">
      <c r="A4" s="25" t="s">
        <v>77</v>
      </c>
      <c r="B4" s="56" t="s">
        <v>76</v>
      </c>
    </row>
    <row r="5" spans="1:2">
      <c r="A5" s="52" t="s">
        <v>78</v>
      </c>
      <c r="B5" s="70">
        <v>17</v>
      </c>
    </row>
    <row r="6" spans="1:2">
      <c r="A6" s="57" t="s">
        <v>84</v>
      </c>
      <c r="B6" s="71">
        <v>16</v>
      </c>
    </row>
    <row r="7" spans="1:2">
      <c r="A7" s="57" t="s">
        <v>85</v>
      </c>
      <c r="B7" s="71">
        <v>586.26</v>
      </c>
    </row>
    <row r="8" spans="1:2" ht="30" thickBot="1">
      <c r="A8" s="58" t="s">
        <v>82</v>
      </c>
      <c r="B8" s="75">
        <f>ROUND(B5*B6*B7,0)+ROUND(B5*B6*B7,0)*125%+(ROUND(B5*B6*B7,0)+ROUND(B5*B6*B7,0)*125%)*8%</f>
        <v>387495.09</v>
      </c>
    </row>
    <row r="9" spans="1:2">
      <c r="A9" s="51" t="s">
        <v>79</v>
      </c>
      <c r="B9" s="72">
        <v>218</v>
      </c>
    </row>
    <row r="10" spans="1:2">
      <c r="A10" s="57" t="s">
        <v>80</v>
      </c>
      <c r="B10" s="71">
        <v>220</v>
      </c>
    </row>
    <row r="11" spans="1:2" ht="15.75" thickBot="1">
      <c r="A11" s="58" t="s">
        <v>81</v>
      </c>
      <c r="B11" s="75">
        <f>B9*B10</f>
        <v>47960</v>
      </c>
    </row>
    <row r="12" spans="1:2">
      <c r="A12" s="59" t="s">
        <v>86</v>
      </c>
      <c r="B12" s="72">
        <v>533</v>
      </c>
    </row>
    <row r="13" spans="1:2">
      <c r="A13" s="60" t="s">
        <v>87</v>
      </c>
      <c r="B13" s="71">
        <v>70</v>
      </c>
    </row>
    <row r="14" spans="1:2" ht="15.75" thickBot="1">
      <c r="A14" s="58" t="s">
        <v>88</v>
      </c>
      <c r="B14" s="75">
        <f>B12*B13</f>
        <v>37310</v>
      </c>
    </row>
    <row r="15" spans="1:2">
      <c r="A15" s="61" t="s">
        <v>89</v>
      </c>
      <c r="B15" s="73">
        <v>120</v>
      </c>
    </row>
    <row r="16" spans="1:2">
      <c r="A16" s="60" t="s">
        <v>90</v>
      </c>
      <c r="B16" s="71">
        <v>719.40000000000009</v>
      </c>
    </row>
    <row r="17" spans="1:2" ht="15.75" thickBot="1">
      <c r="A17" s="62" t="s">
        <v>91</v>
      </c>
      <c r="B17" s="76">
        <f>B15*B16</f>
        <v>86328.000000000015</v>
      </c>
    </row>
    <row r="18" spans="1:2" ht="15.75" thickBot="1">
      <c r="A18" s="63" t="s">
        <v>92</v>
      </c>
      <c r="B18" s="76">
        <f>(1000000+13*B22)/12</f>
        <v>137874.83333333334</v>
      </c>
    </row>
    <row r="19" spans="1:2" ht="30" thickBot="1">
      <c r="A19" s="64" t="s">
        <v>93</v>
      </c>
      <c r="B19" s="77"/>
    </row>
    <row r="20" spans="1:2" ht="15.75" thickBot="1">
      <c r="A20" s="65" t="s">
        <v>94</v>
      </c>
      <c r="B20" s="77">
        <f>4000000/12</f>
        <v>333333.33333333331</v>
      </c>
    </row>
    <row r="21" spans="1:2" ht="15.75" thickBot="1">
      <c r="A21" s="66" t="s">
        <v>95</v>
      </c>
      <c r="B21" s="77">
        <v>10000</v>
      </c>
    </row>
    <row r="22" spans="1:2" ht="30">
      <c r="A22" s="59" t="s">
        <v>69</v>
      </c>
      <c r="B22" s="74">
        <v>50346</v>
      </c>
    </row>
    <row r="23" spans="1:2">
      <c r="A23" s="50" t="s">
        <v>96</v>
      </c>
      <c r="B23" s="71">
        <v>8200</v>
      </c>
    </row>
    <row r="24" spans="1:2" ht="30" thickBot="1">
      <c r="A24" s="58" t="s">
        <v>97</v>
      </c>
      <c r="B24" s="75">
        <f>ROUND(B22*0.0001,0)*B23+ROUND(B22*0.0001,0)*B23*8%</f>
        <v>44280</v>
      </c>
    </row>
    <row r="25" spans="1:2">
      <c r="A25" s="52" t="s">
        <v>98</v>
      </c>
      <c r="B25" s="72">
        <v>981</v>
      </c>
    </row>
    <row r="26" spans="1:2">
      <c r="A26" s="50" t="s">
        <v>99</v>
      </c>
      <c r="B26" s="71">
        <v>772.8</v>
      </c>
    </row>
    <row r="27" spans="1:2" ht="15.75" thickBot="1">
      <c r="A27" s="67" t="s">
        <v>100</v>
      </c>
      <c r="B27" s="75">
        <f>B26*(B25+ROUND(B22*0.0005,0))+B26*(B25+ROUND(B22*0.0005,0))*125%+(B26*(B25+ROUND(B22*0.0005,0))+B26*(B25+ROUND(B22*0.0005,0))*125%)*8%</f>
        <v>1889171.4239999999</v>
      </c>
    </row>
    <row r="28" spans="1:2" ht="15.75" thickBot="1">
      <c r="A28" s="79" t="s">
        <v>101</v>
      </c>
      <c r="B28" s="78"/>
    </row>
    <row r="29" spans="1:2" ht="15.75" thickBot="1">
      <c r="A29" s="80" t="s">
        <v>102</v>
      </c>
      <c r="B29" s="78"/>
    </row>
    <row r="30" spans="1:2" ht="30" thickBot="1">
      <c r="A30" s="62" t="s">
        <v>103</v>
      </c>
      <c r="B30" s="76">
        <f>B28*B29</f>
        <v>0</v>
      </c>
    </row>
    <row r="31" spans="1:2" ht="15.75" thickBot="1">
      <c r="A31" s="68" t="s">
        <v>60</v>
      </c>
      <c r="B31" s="69">
        <f>B8+B11+B14+B17+B18+B19+B20+B21+B24+B27+B30</f>
        <v>2973752.6806666665</v>
      </c>
    </row>
    <row r="34" spans="1:2" ht="15.75">
      <c r="A34" s="54" t="s">
        <v>106</v>
      </c>
      <c r="B34" s="54" t="s">
        <v>109</v>
      </c>
    </row>
    <row r="35" spans="1:2" ht="15.75">
      <c r="A35" s="54" t="s">
        <v>107</v>
      </c>
      <c r="B35" s="54" t="s">
        <v>110</v>
      </c>
    </row>
    <row r="36" spans="1:2" ht="15.75">
      <c r="A36" s="54"/>
      <c r="B36" s="55"/>
    </row>
    <row r="37" spans="1:2" ht="15.75">
      <c r="A37" s="54"/>
      <c r="B37" s="55" t="s">
        <v>83</v>
      </c>
    </row>
    <row r="38" spans="1:2" ht="15.75">
      <c r="A38" s="55" t="s">
        <v>108</v>
      </c>
      <c r="B38" s="55" t="s">
        <v>111</v>
      </c>
    </row>
    <row r="39" spans="1:2" ht="15.75">
      <c r="A39" s="55"/>
      <c r="B39" s="55"/>
    </row>
    <row r="40" spans="1:2" ht="15.75">
      <c r="A40" s="55" t="s">
        <v>112</v>
      </c>
      <c r="B40" s="55" t="s">
        <v>112</v>
      </c>
    </row>
  </sheetData>
  <mergeCells count="1">
    <mergeCell ref="A2:B2"/>
  </mergeCells>
  <pageMargins left="0.7" right="0.7" top="0.75" bottom="0.75" header="0.3" footer="0.3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Приложение 3 График</vt:lpstr>
      <vt:lpstr>Лист1</vt:lpstr>
      <vt:lpstr>Лист2</vt:lpstr>
      <vt:lpstr>Расчет услуги за месяц</vt:lpstr>
      <vt:lpstr>'Приложение 3 График'!Область_печати</vt:lpstr>
    </vt:vector>
  </TitlesOfParts>
  <Company>Irkutskenergo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Klykova_NA</dc:creator>
  <cp:lastModifiedBy>Lysenko Valeriy</cp:lastModifiedBy>
  <cp:lastPrinted>2023-01-19T11:10:46Z</cp:lastPrinted>
  <dcterms:created xsi:type="dcterms:W3CDTF">2012-08-31T05:19:43Z</dcterms:created>
  <dcterms:modified xsi:type="dcterms:W3CDTF">2024-12-05T03:02:07Z</dcterms:modified>
</cp:coreProperties>
</file>