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23-ФЗ\3 Документация\1 Контролёры\"/>
    </mc:Choice>
  </mc:AlternateContent>
  <xr:revisionPtr revIDLastSave="0" documentId="8_{FAEC8966-5E2F-4460-B4DA-13AB05C53D6D}" xr6:coauthVersionLast="47" xr6:coauthVersionMax="47" xr10:uidLastSave="{00000000-0000-0000-0000-000000000000}"/>
  <bookViews>
    <workbookView xWindow="-120" yWindow="-120" windowWidth="25440" windowHeight="15390" tabRatio="613" xr2:uid="{00000000-000D-0000-FFFF-FFFF00000000}"/>
  </bookViews>
  <sheets>
    <sheet name="стоимость" sheetId="1" r:id="rId1"/>
    <sheet name="План график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2" i="1" l="1"/>
  <c r="T12" i="1"/>
  <c r="S12" i="1"/>
  <c r="R12" i="1"/>
  <c r="Q12" i="1"/>
  <c r="P12" i="1"/>
  <c r="O12" i="1"/>
  <c r="N12" i="1"/>
  <c r="M12" i="1"/>
  <c r="L12" i="1"/>
  <c r="K12" i="1"/>
  <c r="J12" i="1"/>
  <c r="U11" i="1"/>
  <c r="T11" i="1"/>
  <c r="S11" i="1"/>
  <c r="R11" i="1"/>
  <c r="Q11" i="1"/>
  <c r="P11" i="1"/>
  <c r="O11" i="1"/>
  <c r="N11" i="1"/>
  <c r="M11" i="1"/>
  <c r="L11" i="1"/>
  <c r="K11" i="1"/>
  <c r="J11" i="1"/>
  <c r="U10" i="1"/>
  <c r="U13" i="1" s="1"/>
  <c r="U14" i="1" s="1"/>
  <c r="T10" i="1"/>
  <c r="S10" i="1"/>
  <c r="S13" i="1" s="1"/>
  <c r="S14" i="1" s="1"/>
  <c r="R10" i="1"/>
  <c r="R13" i="1" s="1"/>
  <c r="R14" i="1" s="1"/>
  <c r="Q10" i="1"/>
  <c r="P10" i="1"/>
  <c r="O10" i="1"/>
  <c r="O13" i="1" s="1"/>
  <c r="O14" i="1" s="1"/>
  <c r="N10" i="1"/>
  <c r="N13" i="1" s="1"/>
  <c r="N14" i="1" s="1"/>
  <c r="M10" i="1"/>
  <c r="M13" i="1" s="1"/>
  <c r="M14" i="1" s="1"/>
  <c r="L10" i="1"/>
  <c r="L13" i="1" s="1"/>
  <c r="L14" i="1" s="1"/>
  <c r="K10" i="1"/>
  <c r="J10" i="1"/>
  <c r="M13" i="2"/>
  <c r="L13" i="2"/>
  <c r="K13" i="2"/>
  <c r="J13" i="2"/>
  <c r="I13" i="2"/>
  <c r="H13" i="2"/>
  <c r="G13" i="2"/>
  <c r="F13" i="2"/>
  <c r="E13" i="2"/>
  <c r="D13" i="2"/>
  <c r="C13" i="2"/>
  <c r="B13" i="2"/>
  <c r="M12" i="2"/>
  <c r="M14" i="2" s="1"/>
  <c r="L12" i="2"/>
  <c r="L14" i="2" s="1"/>
  <c r="K12" i="2"/>
  <c r="K14" i="2" s="1"/>
  <c r="J12" i="2"/>
  <c r="J14" i="2" s="1"/>
  <c r="I12" i="2"/>
  <c r="I14" i="2" s="1"/>
  <c r="H12" i="2"/>
  <c r="H14" i="2" s="1"/>
  <c r="G12" i="2"/>
  <c r="G14" i="2" s="1"/>
  <c r="F12" i="2"/>
  <c r="F14" i="2" s="1"/>
  <c r="E12" i="2"/>
  <c r="E14" i="2" s="1"/>
  <c r="D12" i="2"/>
  <c r="D14" i="2" s="1"/>
  <c r="C12" i="2"/>
  <c r="C14" i="2" s="1"/>
  <c r="B12" i="2"/>
  <c r="B14" i="2" s="1"/>
  <c r="H11" i="2"/>
  <c r="B11" i="2"/>
  <c r="I12" i="1"/>
  <c r="I11" i="1"/>
  <c r="I10" i="1"/>
  <c r="T13" i="1" l="1"/>
  <c r="T14" i="1" s="1"/>
  <c r="J13" i="1"/>
  <c r="K13" i="1"/>
  <c r="K14" i="1" s="1"/>
  <c r="P13" i="1"/>
  <c r="P14" i="1" s="1"/>
  <c r="Q13" i="1"/>
  <c r="Q14" i="1" s="1"/>
  <c r="B15" i="2"/>
  <c r="I13" i="1" l="1"/>
  <c r="I14" i="1" s="1"/>
  <c r="J14" i="1"/>
  <c r="G11" i="1"/>
  <c r="G10" i="1"/>
</calcChain>
</file>

<file path=xl/sharedStrings.xml><?xml version="1.0" encoding="utf-8"?>
<sst xmlns="http://schemas.openxmlformats.org/spreadsheetml/2006/main" count="66" uniqueCount="55">
  <si>
    <t>№ п/п</t>
  </si>
  <si>
    <t>Наименование работ, услуг по содержанию общего имущества многоквартирного дома</t>
  </si>
  <si>
    <t>Периодичность выполнения работ по нормативам</t>
  </si>
  <si>
    <t>Единицы измерения</t>
  </si>
  <si>
    <t>В том числе c разбивкой по месяцам, в рублях (без НДС)</t>
  </si>
  <si>
    <t>в %</t>
  </si>
  <si>
    <t>в единицах измерения</t>
  </si>
  <si>
    <t>цена единицы услуги (расценки) на единицу измерения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</si>
  <si>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</si>
  <si>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</si>
  <si>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</si>
  <si>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</si>
  <si>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</si>
  <si>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</si>
  <si>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</si>
  <si>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</si>
  <si>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</si>
  <si>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</si>
  <si>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</si>
  <si>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</si>
  <si>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5.1</t>
  </si>
  <si>
    <t>НДС</t>
  </si>
  <si>
    <t>руб.</t>
  </si>
  <si>
    <t>ИТОГО</t>
  </si>
  <si>
    <t>______________________</t>
  </si>
  <si>
    <t>____________________</t>
  </si>
  <si>
    <t>Директор ООО "Иркутскэнергосбыт"</t>
  </si>
  <si>
    <t>А.Ю. Харитонов</t>
  </si>
  <si>
    <t>Заказчик: ООО "Иркутскэнергосбыт"</t>
  </si>
  <si>
    <t>Перечень, объемы, периодичность и стоимость работ по снятию КП, приему и внесению показаний ИПУ</t>
  </si>
  <si>
    <t>К договору</t>
  </si>
  <si>
    <t>Количество ИПУ</t>
  </si>
  <si>
    <t>Прием и внесение показаний ИПУ в ПК АСРН-2</t>
  </si>
  <si>
    <t>Стоимость работ (услуг) по снятию КП, внесению показаниий</t>
  </si>
  <si>
    <t>Кол-во ИПУ</t>
  </si>
  <si>
    <t>на объем работ в год без НДС</t>
  </si>
  <si>
    <t>Приложение</t>
  </si>
  <si>
    <t>к договору</t>
  </si>
  <si>
    <t>План-график работы контролеров по снятию КП, приему и внесению показаний ИПУ в ПК АСРН-2</t>
  </si>
  <si>
    <t xml:space="preserve">Февраль </t>
  </si>
  <si>
    <t xml:space="preserve">Март </t>
  </si>
  <si>
    <t xml:space="preserve">Количество ИПУ электроэнергии контрольные проверки  шт./мес. </t>
  </si>
  <si>
    <t>ИТОГО ИПУ ЭЭ КП за 6 мес.</t>
  </si>
  <si>
    <t xml:space="preserve">Количество ИПУ гвс/хвс, контрольные проверки шт./мес. </t>
  </si>
  <si>
    <t>ИТОГО ИПУ ГВС, ХВС КП за 6 мес.</t>
  </si>
  <si>
    <t>Приём и ввод показаний ИПУ от населения, шт./мес.</t>
  </si>
  <si>
    <t>ИТОГО приём показаний за 6 мес.</t>
  </si>
  <si>
    <t>Контрольные проверки (47 руб./1 ед. ИПУ)</t>
  </si>
  <si>
    <t>Приём показаний (14 руб./ 1 показание)</t>
  </si>
  <si>
    <t>КП + прием показаний</t>
  </si>
  <si>
    <t>Стоимость договора, руб. без НДС</t>
  </si>
  <si>
    <t>Приложение № 8</t>
  </si>
  <si>
    <t>Снятие показаний ИПУ эл.энергии, установленных на границе сетей, входящих в состав общего имущества (жилые помещения)</t>
  </si>
  <si>
    <t>Снятие показаний ИПУ горячей (холодной) воды, установленных в жилых помещениях</t>
  </si>
  <si>
    <t>Подрядчик: 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</si>
</sst>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шт.&quot;"/>
    <numFmt numFmtId="165" formatCode="#,##0.0"/>
  </numFmts>
  <fonts count="7" x14ac:knownFonts="1">
    <font>
      <sz val="8"/>
      <name val="Arial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1" fillId="0" borderId="0" xfId="0" applyFont="1" applyAlignment="1"/>
    <xf numFmtId="2" fontId="3" fillId="0" borderId="0" xfId="0" applyNumberFormat="1" applyFont="1" applyAlignment="1">
      <alignment horizontal="left"/>
    </xf>
    <xf numFmtId="4" fontId="3" fillId="0" borderId="0" xfId="0" applyNumberFormat="1" applyFont="1" applyAlignment="1">
      <alignment horizontal="left"/>
    </xf>
    <xf numFmtId="4" fontId="1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1" fontId="3" fillId="0" borderId="3" xfId="0" applyNumberFormat="1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left"/>
    </xf>
    <xf numFmtId="0" fontId="3" fillId="0" borderId="0" xfId="0" applyFont="1" applyAlignment="1"/>
    <xf numFmtId="1" fontId="3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0" fillId="0" borderId="7" xfId="0" applyBorder="1"/>
    <xf numFmtId="49" fontId="5" fillId="0" borderId="8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/>
    </xf>
    <xf numFmtId="3" fontId="0" fillId="3" borderId="5" xfId="0" applyNumberFormat="1" applyFill="1" applyBorder="1" applyAlignment="1">
      <alignment horizontal="center" vertical="center"/>
    </xf>
    <xf numFmtId="3" fontId="0" fillId="3" borderId="6" xfId="0" applyNumberFormat="1" applyFill="1" applyBorder="1" applyAlignment="1">
      <alignment horizontal="center" vertical="center"/>
    </xf>
    <xf numFmtId="3" fontId="0" fillId="3" borderId="4" xfId="0" applyNumberForma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/>
    </xf>
    <xf numFmtId="0" fontId="5" fillId="4" borderId="20" xfId="0" applyFont="1" applyFill="1" applyBorder="1" applyAlignment="1">
      <alignment horizontal="center" vertical="center"/>
    </xf>
    <xf numFmtId="3" fontId="0" fillId="4" borderId="21" xfId="0" applyNumberFormat="1" applyFill="1" applyBorder="1" applyAlignment="1">
      <alignment horizontal="center"/>
    </xf>
    <xf numFmtId="3" fontId="0" fillId="4" borderId="22" xfId="0" applyNumberFormat="1" applyFill="1" applyBorder="1" applyAlignment="1">
      <alignment horizontal="center"/>
    </xf>
    <xf numFmtId="3" fontId="0" fillId="4" borderId="23" xfId="0" applyNumberFormat="1" applyFill="1" applyBorder="1" applyAlignment="1">
      <alignment horizontal="center"/>
    </xf>
    <xf numFmtId="0" fontId="5" fillId="4" borderId="19" xfId="0" applyFont="1" applyFill="1" applyBorder="1" applyAlignment="1">
      <alignment horizontal="center"/>
    </xf>
    <xf numFmtId="4" fontId="0" fillId="0" borderId="27" xfId="0" applyNumberFormat="1" applyBorder="1" applyAlignment="1">
      <alignment horizontal="center" vertical="center"/>
    </xf>
    <xf numFmtId="4" fontId="0" fillId="0" borderId="28" xfId="0" applyNumberFormat="1" applyBorder="1" applyAlignment="1">
      <alignment horizontal="center" vertical="center"/>
    </xf>
    <xf numFmtId="4" fontId="0" fillId="0" borderId="29" xfId="0" applyNumberFormat="1" applyBorder="1" applyAlignment="1">
      <alignment horizontal="center" vertical="center"/>
    </xf>
    <xf numFmtId="4" fontId="0" fillId="0" borderId="30" xfId="0" applyNumberFormat="1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4" fontId="0" fillId="0" borderId="1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7" xfId="0" applyNumberFormat="1" applyBorder="1" applyAlignment="1">
      <alignment horizontal="center" vertical="center"/>
    </xf>
    <xf numFmtId="0" fontId="0" fillId="0" borderId="12" xfId="0" applyBorder="1" applyAlignment="1">
      <alignment horizontal="left" vertical="center"/>
    </xf>
    <xf numFmtId="4" fontId="0" fillId="0" borderId="31" xfId="0" applyNumberFormat="1" applyBorder="1" applyAlignment="1">
      <alignment horizontal="center" vertical="center"/>
    </xf>
    <xf numFmtId="4" fontId="0" fillId="0" borderId="32" xfId="0" applyNumberFormat="1" applyBorder="1" applyAlignment="1">
      <alignment horizontal="center" vertical="center"/>
    </xf>
    <xf numFmtId="4" fontId="0" fillId="0" borderId="33" xfId="0" applyNumberFormat="1" applyBorder="1" applyAlignment="1">
      <alignment horizontal="center" vertical="center"/>
    </xf>
    <xf numFmtId="4" fontId="0" fillId="0" borderId="34" xfId="0" applyNumberFormat="1" applyBorder="1" applyAlignment="1">
      <alignment horizontal="center" vertical="center"/>
    </xf>
    <xf numFmtId="0" fontId="5" fillId="5" borderId="35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3" fontId="5" fillId="4" borderId="24" xfId="0" applyNumberFormat="1" applyFont="1" applyFill="1" applyBorder="1" applyAlignment="1">
      <alignment horizontal="center"/>
    </xf>
    <xf numFmtId="0" fontId="5" fillId="4" borderId="24" xfId="0" applyFont="1" applyFill="1" applyBorder="1" applyAlignment="1">
      <alignment horizontal="center"/>
    </xf>
    <xf numFmtId="0" fontId="5" fillId="4" borderId="25" xfId="0" applyFont="1" applyFill="1" applyBorder="1" applyAlignment="1">
      <alignment horizontal="center"/>
    </xf>
    <xf numFmtId="3" fontId="5" fillId="4" borderId="26" xfId="0" applyNumberFormat="1" applyFont="1" applyFill="1" applyBorder="1" applyAlignment="1">
      <alignment horizontal="center"/>
    </xf>
    <xf numFmtId="4" fontId="6" fillId="5" borderId="36" xfId="0" applyNumberFormat="1" applyFont="1" applyFill="1" applyBorder="1" applyAlignment="1">
      <alignment horizontal="center"/>
    </xf>
    <xf numFmtId="0" fontId="6" fillId="5" borderId="36" xfId="0" applyFont="1" applyFill="1" applyBorder="1" applyAlignment="1">
      <alignment horizontal="center"/>
    </xf>
    <xf numFmtId="0" fontId="6" fillId="5" borderId="37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3" fontId="5" fillId="2" borderId="18" xfId="0" applyNumberFormat="1" applyFont="1" applyFill="1" applyBorder="1" applyAlignment="1">
      <alignment horizontal="center"/>
    </xf>
    <xf numFmtId="3" fontId="5" fillId="2" borderId="5" xfId="0" applyNumberFormat="1" applyFont="1" applyFill="1" applyBorder="1" applyAlignment="1">
      <alignment horizontal="center"/>
    </xf>
    <xf numFmtId="3" fontId="5" fillId="2" borderId="6" xfId="0" applyNumberFormat="1" applyFont="1" applyFill="1" applyBorder="1" applyAlignment="1">
      <alignment horizontal="center"/>
    </xf>
    <xf numFmtId="3" fontId="5" fillId="2" borderId="4" xfId="0" applyNumberFormat="1" applyFont="1" applyFill="1" applyBorder="1" applyAlignment="1">
      <alignment horizontal="center"/>
    </xf>
    <xf numFmtId="3" fontId="5" fillId="3" borderId="18" xfId="0" applyNumberFormat="1" applyFont="1" applyFill="1" applyBorder="1" applyAlignment="1">
      <alignment horizontal="center"/>
    </xf>
    <xf numFmtId="3" fontId="5" fillId="3" borderId="5" xfId="0" applyNumberFormat="1" applyFont="1" applyFill="1" applyBorder="1" applyAlignment="1">
      <alignment horizontal="center"/>
    </xf>
    <xf numFmtId="3" fontId="5" fillId="3" borderId="6" xfId="0" applyNumberFormat="1" applyFont="1" applyFill="1" applyBorder="1" applyAlignment="1">
      <alignment horizontal="center"/>
    </xf>
    <xf numFmtId="3" fontId="5" fillId="3" borderId="4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V27"/>
  <sheetViews>
    <sheetView tabSelected="1" zoomScale="80" zoomScaleNormal="80" workbookViewId="0">
      <selection activeCell="Q24" sqref="Q24"/>
    </sheetView>
  </sheetViews>
  <sheetFormatPr defaultColWidth="10.1640625" defaultRowHeight="11.45" customHeight="1" x14ac:dyDescent="0.2"/>
  <cols>
    <col min="1" max="1" width="27.1640625" style="2" customWidth="1"/>
    <col min="2" max="2" width="40.83203125" style="2" customWidth="1"/>
    <col min="3" max="4" width="11.83203125" style="2" customWidth="1"/>
    <col min="5" max="5" width="18" style="2" customWidth="1"/>
    <col min="6" max="7" width="11.6640625" style="2" customWidth="1"/>
    <col min="8" max="10" width="14.6640625" style="2" customWidth="1"/>
    <col min="11" max="11" width="17" style="2" customWidth="1"/>
    <col min="12" max="21" width="14.6640625" style="2" customWidth="1"/>
    <col min="22" max="16384" width="10.1640625" style="3"/>
  </cols>
  <sheetData>
    <row r="1" spans="1:22" s="2" customFormat="1" ht="13.15" customHeight="1" x14ac:dyDescent="0.2">
      <c r="A1" s="65" t="s">
        <v>28</v>
      </c>
      <c r="B1" s="65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65" t="s">
        <v>51</v>
      </c>
      <c r="U1" s="65"/>
    </row>
    <row r="2" spans="1:22" s="2" customFormat="1" ht="13.15" customHeight="1" x14ac:dyDescent="0.2">
      <c r="A2" s="65" t="s">
        <v>54</v>
      </c>
      <c r="B2" s="65"/>
      <c r="T2" s="65" t="s">
        <v>30</v>
      </c>
      <c r="U2" s="65"/>
    </row>
    <row r="3" spans="1:22" s="2" customFormat="1" ht="13.15" customHeight="1" x14ac:dyDescent="0.2">
      <c r="A3" s="66" t="s">
        <v>29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</row>
    <row r="4" spans="1:22" s="2" customFormat="1" ht="13.15" customHeight="1" x14ac:dyDescent="0.2">
      <c r="G4" s="67"/>
      <c r="H4" s="67"/>
      <c r="I4" s="67"/>
      <c r="J4" s="67"/>
      <c r="K4" s="67"/>
      <c r="L4" s="67"/>
    </row>
    <row r="5" spans="1:22" s="2" customFormat="1" ht="57" customHeight="1" x14ac:dyDescent="0.2">
      <c r="A5" s="60" t="s">
        <v>0</v>
      </c>
      <c r="B5" s="64" t="s">
        <v>1</v>
      </c>
      <c r="C5" s="64" t="s">
        <v>2</v>
      </c>
      <c r="D5" s="64" t="s">
        <v>3</v>
      </c>
      <c r="E5" s="64" t="s">
        <v>31</v>
      </c>
      <c r="F5" s="64" t="s">
        <v>34</v>
      </c>
      <c r="G5" s="64"/>
      <c r="H5" s="64" t="s">
        <v>33</v>
      </c>
      <c r="I5" s="64"/>
      <c r="J5" s="60" t="s">
        <v>4</v>
      </c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</row>
    <row r="6" spans="1:22" s="2" customFormat="1" ht="21" customHeight="1" x14ac:dyDescent="0.2">
      <c r="A6" s="60"/>
      <c r="B6" s="64"/>
      <c r="C6" s="64"/>
      <c r="D6" s="64"/>
      <c r="E6" s="64"/>
      <c r="F6" s="64" t="s">
        <v>5</v>
      </c>
      <c r="G6" s="64" t="s">
        <v>6</v>
      </c>
      <c r="H6" s="64" t="s">
        <v>7</v>
      </c>
      <c r="I6" s="64" t="s">
        <v>35</v>
      </c>
      <c r="J6" s="60" t="s">
        <v>8</v>
      </c>
      <c r="K6" s="60" t="s">
        <v>9</v>
      </c>
      <c r="L6" s="60" t="s">
        <v>10</v>
      </c>
      <c r="M6" s="60" t="s">
        <v>11</v>
      </c>
      <c r="N6" s="60" t="s">
        <v>12</v>
      </c>
      <c r="O6" s="60" t="s">
        <v>13</v>
      </c>
      <c r="P6" s="60" t="s">
        <v>14</v>
      </c>
      <c r="Q6" s="60" t="s">
        <v>15</v>
      </c>
      <c r="R6" s="60" t="s">
        <v>16</v>
      </c>
      <c r="S6" s="60" t="s">
        <v>17</v>
      </c>
      <c r="T6" s="60" t="s">
        <v>18</v>
      </c>
      <c r="U6" s="60" t="s">
        <v>19</v>
      </c>
    </row>
    <row r="7" spans="1:22" s="2" customFormat="1" ht="19.899999999999999" customHeight="1" x14ac:dyDescent="0.2">
      <c r="A7" s="60"/>
      <c r="B7" s="64"/>
      <c r="C7" s="64"/>
      <c r="D7" s="64"/>
      <c r="E7" s="64"/>
      <c r="F7" s="64"/>
      <c r="G7" s="64"/>
      <c r="H7" s="64"/>
      <c r="I7" s="64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</row>
    <row r="8" spans="1:22" s="2" customFormat="1" ht="63.6" customHeight="1" thickBot="1" x14ac:dyDescent="0.25">
      <c r="A8" s="60"/>
      <c r="B8" s="64"/>
      <c r="C8" s="64"/>
      <c r="D8" s="64"/>
      <c r="E8" s="64"/>
      <c r="F8" s="64"/>
      <c r="G8" s="64"/>
      <c r="H8" s="64"/>
      <c r="I8" s="64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</row>
    <row r="9" spans="1:22" s="2" customFormat="1" ht="13.15" customHeight="1" x14ac:dyDescent="0.2">
      <c r="A9" s="9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10</v>
      </c>
      <c r="K9" s="9">
        <v>11</v>
      </c>
      <c r="L9" s="9">
        <v>12</v>
      </c>
      <c r="M9" s="9">
        <v>13</v>
      </c>
      <c r="N9" s="9">
        <v>14</v>
      </c>
      <c r="O9" s="9">
        <v>15</v>
      </c>
      <c r="P9" s="9">
        <v>16</v>
      </c>
      <c r="Q9" s="9">
        <v>17</v>
      </c>
      <c r="R9" s="9">
        <v>18</v>
      </c>
      <c r="S9" s="9">
        <v>19</v>
      </c>
      <c r="T9" s="9">
        <v>20</v>
      </c>
      <c r="U9" s="9">
        <v>21</v>
      </c>
    </row>
    <row r="10" spans="1:22" s="2" customFormat="1" ht="76.150000000000006" customHeight="1" x14ac:dyDescent="0.2">
      <c r="A10" s="10">
        <v>1</v>
      </c>
      <c r="B10" s="22" t="s">
        <v>52</v>
      </c>
      <c r="C10" s="14">
        <v>2</v>
      </c>
      <c r="D10" s="15">
        <v>1</v>
      </c>
      <c r="E10" s="16">
        <v>27213</v>
      </c>
      <c r="F10" s="14">
        <v>100</v>
      </c>
      <c r="G10" s="16">
        <f>E10</f>
        <v>27213</v>
      </c>
      <c r="H10" s="17">
        <v>39.165999999999997</v>
      </c>
      <c r="I10" s="18">
        <f>C10*E10*H10</f>
        <v>2131648.716</v>
      </c>
      <c r="J10" s="18">
        <f>'План график'!B6*39.166</f>
        <v>156664</v>
      </c>
      <c r="K10" s="18">
        <f>'План график'!C6*39.166</f>
        <v>177421.97999999998</v>
      </c>
      <c r="L10" s="18">
        <f>'План график'!D6*39.166</f>
        <v>193088.37999999998</v>
      </c>
      <c r="M10" s="18">
        <f>'План график'!E6*39.166</f>
        <v>181338.58</v>
      </c>
      <c r="N10" s="18">
        <f>'План график'!F6*39.166</f>
        <v>177421.97999999998</v>
      </c>
      <c r="O10" s="18">
        <f>'План график'!G6*39.166</f>
        <v>177421.97999999998</v>
      </c>
      <c r="P10" s="18">
        <f>'План график'!H6*39.166</f>
        <v>181181.916</v>
      </c>
      <c r="Q10" s="18">
        <f>'План график'!I6*39.166</f>
        <v>177421.97999999998</v>
      </c>
      <c r="R10" s="18">
        <f>'План график'!J6*39.166</f>
        <v>177421.97999999998</v>
      </c>
      <c r="S10" s="18">
        <f>'План график'!K6*39.166</f>
        <v>177421.97999999998</v>
      </c>
      <c r="T10" s="18">
        <f>'План график'!L6*39.166</f>
        <v>177421.97999999998</v>
      </c>
      <c r="U10" s="18">
        <f>'План график'!M6*39.166</f>
        <v>177421.97999999998</v>
      </c>
      <c r="V10" s="6"/>
    </row>
    <row r="11" spans="1:22" s="2" customFormat="1" ht="66.599999999999994" customHeight="1" x14ac:dyDescent="0.2">
      <c r="A11" s="10">
        <v>2</v>
      </c>
      <c r="B11" s="22" t="s">
        <v>53</v>
      </c>
      <c r="C11" s="14">
        <v>1</v>
      </c>
      <c r="D11" s="15">
        <v>1</v>
      </c>
      <c r="E11" s="16">
        <v>54565</v>
      </c>
      <c r="F11" s="14">
        <v>100</v>
      </c>
      <c r="G11" s="16">
        <f>E11</f>
        <v>54565</v>
      </c>
      <c r="H11" s="17">
        <v>39.165999999999997</v>
      </c>
      <c r="I11" s="18">
        <f>C11*E11*H11</f>
        <v>2137092.79</v>
      </c>
      <c r="J11" s="18">
        <f>'План график'!B8*39.166</f>
        <v>156664</v>
      </c>
      <c r="K11" s="18">
        <f>'План график'!C8*39.166</f>
        <v>177813.63999999998</v>
      </c>
      <c r="L11" s="18">
        <f>'План график'!D8*39.166</f>
        <v>185646.84</v>
      </c>
      <c r="M11" s="18">
        <f>'План график'!E8*39.166</f>
        <v>181730.24</v>
      </c>
      <c r="N11" s="18">
        <f>'План график'!F8*39.166</f>
        <v>177813.63999999998</v>
      </c>
      <c r="O11" s="18">
        <f>'План график'!G8*39.166</f>
        <v>188897.61799999999</v>
      </c>
      <c r="P11" s="18">
        <f>'План график'!H8*39.166</f>
        <v>177813.63999999998</v>
      </c>
      <c r="Q11" s="18">
        <f>'План график'!I8*39.166</f>
        <v>177813.63999999998</v>
      </c>
      <c r="R11" s="18">
        <f>'План график'!J8*39.166</f>
        <v>177813.63999999998</v>
      </c>
      <c r="S11" s="18">
        <f>'План график'!K8*39.166</f>
        <v>177813.63999999998</v>
      </c>
      <c r="T11" s="18">
        <f>'План график'!L8*39.166</f>
        <v>179458.61199999999</v>
      </c>
      <c r="U11" s="18">
        <f>'План график'!M8*39.166</f>
        <v>177813.63999999998</v>
      </c>
    </row>
    <row r="12" spans="1:22" s="8" customFormat="1" ht="66.599999999999994" customHeight="1" x14ac:dyDescent="0.2">
      <c r="A12" s="10"/>
      <c r="B12" s="22" t="s">
        <v>32</v>
      </c>
      <c r="C12" s="14">
        <v>12</v>
      </c>
      <c r="D12" s="15">
        <v>1</v>
      </c>
      <c r="E12" s="16">
        <v>103959</v>
      </c>
      <c r="F12" s="14">
        <v>100</v>
      </c>
      <c r="G12" s="16">
        <v>103959</v>
      </c>
      <c r="H12" s="17">
        <v>11.666</v>
      </c>
      <c r="I12" s="18">
        <f>E12*H12</f>
        <v>1212785.6940000001</v>
      </c>
      <c r="J12" s="18">
        <f>'План график'!B10*11.666</f>
        <v>101027.56</v>
      </c>
      <c r="K12" s="18">
        <f>'План график'!C10*11.666</f>
        <v>101027.56</v>
      </c>
      <c r="L12" s="18">
        <f>'План график'!D10*11.666</f>
        <v>101144.22</v>
      </c>
      <c r="M12" s="18">
        <f>'План график'!E10*11.666</f>
        <v>101144.22</v>
      </c>
      <c r="N12" s="18">
        <f>'План график'!F10*11.666</f>
        <v>101144.22</v>
      </c>
      <c r="O12" s="18">
        <f>'План график'!G10*11.666</f>
        <v>101132.554</v>
      </c>
      <c r="P12" s="18">
        <f>'План график'!H10*11.666</f>
        <v>101027.56</v>
      </c>
      <c r="Q12" s="18">
        <f>'План график'!I10*11.666</f>
        <v>101027.56</v>
      </c>
      <c r="R12" s="18">
        <f>'План график'!J10*11.666</f>
        <v>101027.56</v>
      </c>
      <c r="S12" s="18">
        <f>'План график'!K10*11.666</f>
        <v>101027.56</v>
      </c>
      <c r="T12" s="18">
        <f>'План график'!L10*11.666</f>
        <v>101027.56</v>
      </c>
      <c r="U12" s="18">
        <f>'План график'!M10*11.666</f>
        <v>101027.56</v>
      </c>
    </row>
    <row r="13" spans="1:22" s="2" customFormat="1" ht="13.15" customHeight="1" x14ac:dyDescent="0.2">
      <c r="A13" s="10" t="s">
        <v>20</v>
      </c>
      <c r="B13" s="11" t="s">
        <v>21</v>
      </c>
      <c r="C13" s="14"/>
      <c r="D13" s="19" t="s">
        <v>22</v>
      </c>
      <c r="E13" s="20"/>
      <c r="F13" s="14"/>
      <c r="G13" s="20"/>
      <c r="H13" s="17"/>
      <c r="I13" s="18">
        <f>SUM(J13:U13)</f>
        <v>1096305.44</v>
      </c>
      <c r="J13" s="18">
        <f>(J10+J11+J12)*0.2</f>
        <v>82871.112000000008</v>
      </c>
      <c r="K13" s="18">
        <f t="shared" ref="K13:U13" si="0">(K10+K11+K12)*0.2</f>
        <v>91252.635999999999</v>
      </c>
      <c r="L13" s="18">
        <f t="shared" si="0"/>
        <v>95975.887999999992</v>
      </c>
      <c r="M13" s="18">
        <f t="shared" si="0"/>
        <v>92842.607999999993</v>
      </c>
      <c r="N13" s="18">
        <f t="shared" si="0"/>
        <v>91275.967999999993</v>
      </c>
      <c r="O13" s="18">
        <f t="shared" si="0"/>
        <v>93490.430400000012</v>
      </c>
      <c r="P13" s="18">
        <f t="shared" si="0"/>
        <v>92004.623200000002</v>
      </c>
      <c r="Q13" s="18">
        <f t="shared" si="0"/>
        <v>91252.635999999999</v>
      </c>
      <c r="R13" s="18">
        <f t="shared" si="0"/>
        <v>91252.635999999999</v>
      </c>
      <c r="S13" s="18">
        <f t="shared" si="0"/>
        <v>91252.635999999999</v>
      </c>
      <c r="T13" s="18">
        <f t="shared" si="0"/>
        <v>91581.630399999995</v>
      </c>
      <c r="U13" s="18">
        <f t="shared" si="0"/>
        <v>91252.635999999999</v>
      </c>
    </row>
    <row r="14" spans="1:22" s="2" customFormat="1" ht="13.15" customHeight="1" x14ac:dyDescent="0.2">
      <c r="A14" s="10"/>
      <c r="B14" s="12" t="s">
        <v>23</v>
      </c>
      <c r="C14" s="19"/>
      <c r="D14" s="19"/>
      <c r="E14" s="19"/>
      <c r="F14" s="19"/>
      <c r="G14" s="19"/>
      <c r="H14" s="19"/>
      <c r="I14" s="21">
        <f>I10+I11+I13+I12</f>
        <v>6577832.6400000006</v>
      </c>
      <c r="J14" s="21">
        <f>J10+J11+J13+J12</f>
        <v>497226.67200000002</v>
      </c>
      <c r="K14" s="21">
        <f t="shared" ref="K14:U14" si="1">K10+K11+K13+K12</f>
        <v>547515.81599999999</v>
      </c>
      <c r="L14" s="21">
        <f t="shared" si="1"/>
        <v>575855.32799999998</v>
      </c>
      <c r="M14" s="21">
        <f t="shared" si="1"/>
        <v>557055.64799999993</v>
      </c>
      <c r="N14" s="21">
        <f t="shared" si="1"/>
        <v>547655.80799999996</v>
      </c>
      <c r="O14" s="21">
        <f t="shared" si="1"/>
        <v>560942.58239999996</v>
      </c>
      <c r="P14" s="21">
        <f t="shared" si="1"/>
        <v>552027.73919999995</v>
      </c>
      <c r="Q14" s="21">
        <f t="shared" si="1"/>
        <v>547515.81599999999</v>
      </c>
      <c r="R14" s="21">
        <f t="shared" si="1"/>
        <v>547515.81599999999</v>
      </c>
      <c r="S14" s="21">
        <f t="shared" si="1"/>
        <v>547515.81599999999</v>
      </c>
      <c r="T14" s="21">
        <f t="shared" si="1"/>
        <v>549489.78239999991</v>
      </c>
      <c r="U14" s="21">
        <f t="shared" si="1"/>
        <v>547515.81599999999</v>
      </c>
    </row>
    <row r="16" spans="1:22" ht="11.45" customHeight="1" x14ac:dyDescent="0.2"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3:20" ht="11.45" customHeight="1" x14ac:dyDescent="0.2">
      <c r="J17" s="6"/>
      <c r="K17" s="6"/>
      <c r="L17" s="6"/>
      <c r="M17" s="6"/>
    </row>
    <row r="18" spans="3:20" ht="11.45" customHeight="1" x14ac:dyDescent="0.2">
      <c r="J18" s="6"/>
      <c r="K18" s="6"/>
    </row>
    <row r="20" spans="3:20" s="1" customFormat="1" ht="13.15" customHeight="1" x14ac:dyDescent="0.2">
      <c r="C20" s="61" t="s">
        <v>26</v>
      </c>
      <c r="D20" s="61"/>
      <c r="E20" s="61"/>
      <c r="J20" s="7"/>
      <c r="L20" s="7"/>
      <c r="P20" s="4"/>
      <c r="S20" s="4"/>
      <c r="T20" s="4"/>
    </row>
    <row r="21" spans="3:20" s="1" customFormat="1" ht="13.15" customHeight="1" x14ac:dyDescent="0.2"/>
    <row r="22" spans="3:20" s="1" customFormat="1" ht="13.15" customHeight="1" x14ac:dyDescent="0.2">
      <c r="C22" s="62" t="s">
        <v>24</v>
      </c>
      <c r="D22" s="62"/>
      <c r="E22" s="1" t="s">
        <v>27</v>
      </c>
      <c r="J22" s="7"/>
      <c r="L22" s="7"/>
      <c r="P22" s="63" t="s">
        <v>25</v>
      </c>
      <c r="Q22" s="63"/>
      <c r="R22" s="61" t="s">
        <v>25</v>
      </c>
      <c r="S22" s="61"/>
    </row>
    <row r="27" spans="3:20" ht="11.45" customHeight="1" x14ac:dyDescent="0.2">
      <c r="S27" s="6"/>
    </row>
  </sheetData>
  <mergeCells count="34">
    <mergeCell ref="A1:B1"/>
    <mergeCell ref="A2:B2"/>
    <mergeCell ref="A3:U3"/>
    <mergeCell ref="G4:L4"/>
    <mergeCell ref="T1:U1"/>
    <mergeCell ref="T2:U2"/>
    <mergeCell ref="A5:A8"/>
    <mergeCell ref="B5:B8"/>
    <mergeCell ref="C5:C8"/>
    <mergeCell ref="D5:D8"/>
    <mergeCell ref="E5:E8"/>
    <mergeCell ref="F5:G5"/>
    <mergeCell ref="H5:I5"/>
    <mergeCell ref="J5:U5"/>
    <mergeCell ref="F6:F8"/>
    <mergeCell ref="G6:G8"/>
    <mergeCell ref="H6:H8"/>
    <mergeCell ref="I6:I8"/>
    <mergeCell ref="J6:J8"/>
    <mergeCell ref="K6:K8"/>
    <mergeCell ref="L6:L8"/>
    <mergeCell ref="M6:M8"/>
    <mergeCell ref="N6:N8"/>
    <mergeCell ref="O6:O8"/>
    <mergeCell ref="P6:P8"/>
    <mergeCell ref="Q6:Q8"/>
    <mergeCell ref="R6:R8"/>
    <mergeCell ref="S6:S8"/>
    <mergeCell ref="T6:T8"/>
    <mergeCell ref="U6:U8"/>
    <mergeCell ref="C20:E20"/>
    <mergeCell ref="C22:D22"/>
    <mergeCell ref="P22:Q22"/>
    <mergeCell ref="R22:S22"/>
  </mergeCells>
  <printOptions horizontalCentered="1"/>
  <pageMargins left="0.15748031496062992" right="0.15748031496062992" top="0.98425196850393704" bottom="0.98425196850393704" header="0.51181102362204722" footer="0.51181102362204722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7"/>
  <sheetViews>
    <sheetView workbookViewId="0">
      <selection activeCell="J21" sqref="J21"/>
    </sheetView>
  </sheetViews>
  <sheetFormatPr defaultRowHeight="11.25" x14ac:dyDescent="0.2"/>
  <cols>
    <col min="1" max="1" width="63.5" customWidth="1"/>
    <col min="2" max="13" width="13.33203125" customWidth="1"/>
  </cols>
  <sheetData>
    <row r="1" spans="1:14" x14ac:dyDescent="0.2">
      <c r="L1" s="75" t="s">
        <v>36</v>
      </c>
      <c r="M1" s="75"/>
    </row>
    <row r="2" spans="1:14" x14ac:dyDescent="0.2">
      <c r="L2" s="75" t="s">
        <v>37</v>
      </c>
      <c r="M2" s="75"/>
    </row>
    <row r="3" spans="1:14" ht="12" thickBot="1" x14ac:dyDescent="0.25"/>
    <row r="4" spans="1:14" ht="15.75" thickBot="1" x14ac:dyDescent="0.3">
      <c r="A4" s="76" t="s">
        <v>38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8"/>
    </row>
    <row r="5" spans="1:14" ht="15.75" thickBot="1" x14ac:dyDescent="0.25">
      <c r="A5" s="23"/>
      <c r="B5" s="24" t="s">
        <v>8</v>
      </c>
      <c r="C5" s="25" t="s">
        <v>39</v>
      </c>
      <c r="D5" s="25" t="s">
        <v>40</v>
      </c>
      <c r="E5" s="25" t="s">
        <v>11</v>
      </c>
      <c r="F5" s="25" t="s">
        <v>12</v>
      </c>
      <c r="G5" s="26" t="s">
        <v>13</v>
      </c>
      <c r="H5" s="27" t="s">
        <v>14</v>
      </c>
      <c r="I5" s="25" t="s">
        <v>15</v>
      </c>
      <c r="J5" s="25" t="s">
        <v>16</v>
      </c>
      <c r="K5" s="25" t="s">
        <v>17</v>
      </c>
      <c r="L5" s="25" t="s">
        <v>18</v>
      </c>
      <c r="M5" s="26" t="s">
        <v>19</v>
      </c>
    </row>
    <row r="6" spans="1:14" ht="30.75" thickBot="1" x14ac:dyDescent="0.25">
      <c r="A6" s="28" t="s">
        <v>41</v>
      </c>
      <c r="B6" s="29">
        <v>4000</v>
      </c>
      <c r="C6" s="30">
        <v>4530</v>
      </c>
      <c r="D6" s="30">
        <v>4930</v>
      </c>
      <c r="E6" s="30">
        <v>4630</v>
      </c>
      <c r="F6" s="30">
        <v>4530</v>
      </c>
      <c r="G6" s="31">
        <v>4530</v>
      </c>
      <c r="H6" s="32">
        <v>4626</v>
      </c>
      <c r="I6" s="30">
        <v>4530</v>
      </c>
      <c r="J6" s="30">
        <v>4530</v>
      </c>
      <c r="K6" s="30">
        <v>4530</v>
      </c>
      <c r="L6" s="30">
        <v>4530</v>
      </c>
      <c r="M6" s="31">
        <v>4530</v>
      </c>
    </row>
    <row r="7" spans="1:14" ht="15.75" thickBot="1" x14ac:dyDescent="0.3">
      <c r="A7" s="33" t="s">
        <v>42</v>
      </c>
      <c r="B7" s="79">
        <v>27213</v>
      </c>
      <c r="C7" s="80"/>
      <c r="D7" s="80"/>
      <c r="E7" s="80"/>
      <c r="F7" s="80"/>
      <c r="G7" s="81"/>
      <c r="H7" s="82">
        <v>27213</v>
      </c>
      <c r="I7" s="80"/>
      <c r="J7" s="80"/>
      <c r="K7" s="80"/>
      <c r="L7" s="80"/>
      <c r="M7" s="81"/>
      <c r="N7">
        <v>54426</v>
      </c>
    </row>
    <row r="8" spans="1:14" ht="30.75" thickBot="1" x14ac:dyDescent="0.25">
      <c r="A8" s="34" t="s">
        <v>43</v>
      </c>
      <c r="B8" s="35">
        <v>4000</v>
      </c>
      <c r="C8" s="36">
        <v>4540</v>
      </c>
      <c r="D8" s="36">
        <v>4740</v>
      </c>
      <c r="E8" s="36">
        <v>4640</v>
      </c>
      <c r="F8" s="36">
        <v>4540</v>
      </c>
      <c r="G8" s="37">
        <v>4823</v>
      </c>
      <c r="H8" s="38">
        <v>4540</v>
      </c>
      <c r="I8" s="36">
        <v>4540</v>
      </c>
      <c r="J8" s="36">
        <v>4540</v>
      </c>
      <c r="K8" s="36">
        <v>4540</v>
      </c>
      <c r="L8" s="36">
        <v>4582</v>
      </c>
      <c r="M8" s="37">
        <v>4540</v>
      </c>
    </row>
    <row r="9" spans="1:14" ht="15.75" thickBot="1" x14ac:dyDescent="0.3">
      <c r="A9" s="39" t="s">
        <v>44</v>
      </c>
      <c r="B9" s="83">
        <v>27283</v>
      </c>
      <c r="C9" s="84"/>
      <c r="D9" s="84"/>
      <c r="E9" s="84"/>
      <c r="F9" s="84"/>
      <c r="G9" s="85"/>
      <c r="H9" s="86">
        <v>27282</v>
      </c>
      <c r="I9" s="84"/>
      <c r="J9" s="84"/>
      <c r="K9" s="84"/>
      <c r="L9" s="84"/>
      <c r="M9" s="85"/>
      <c r="N9">
        <v>54565</v>
      </c>
    </row>
    <row r="10" spans="1:14" ht="15.75" thickBot="1" x14ac:dyDescent="0.25">
      <c r="A10" s="40" t="s">
        <v>45</v>
      </c>
      <c r="B10" s="41">
        <v>8660</v>
      </c>
      <c r="C10" s="42">
        <v>8660</v>
      </c>
      <c r="D10" s="42">
        <v>8670</v>
      </c>
      <c r="E10" s="42">
        <v>8670</v>
      </c>
      <c r="F10" s="42">
        <v>8670</v>
      </c>
      <c r="G10" s="42">
        <v>8669</v>
      </c>
      <c r="H10" s="42">
        <v>8660</v>
      </c>
      <c r="I10" s="42">
        <v>8660</v>
      </c>
      <c r="J10" s="42">
        <v>8660</v>
      </c>
      <c r="K10" s="42">
        <v>8660</v>
      </c>
      <c r="L10" s="42">
        <v>8660</v>
      </c>
      <c r="M10" s="43">
        <v>8660</v>
      </c>
    </row>
    <row r="11" spans="1:14" ht="15.75" thickBot="1" x14ac:dyDescent="0.3">
      <c r="A11" s="44" t="s">
        <v>46</v>
      </c>
      <c r="B11" s="68">
        <f>B10+C10+D10+E10+F10+G10</f>
        <v>51999</v>
      </c>
      <c r="C11" s="69"/>
      <c r="D11" s="69"/>
      <c r="E11" s="69"/>
      <c r="F11" s="69"/>
      <c r="G11" s="70"/>
      <c r="H11" s="71">
        <f>H10+I10+J10+K10+L10+M10</f>
        <v>51960</v>
      </c>
      <c r="I11" s="69"/>
      <c r="J11" s="69"/>
      <c r="K11" s="69"/>
      <c r="L11" s="69"/>
      <c r="M11" s="70"/>
    </row>
    <row r="12" spans="1:14" x14ac:dyDescent="0.2">
      <c r="A12" s="23" t="s">
        <v>47</v>
      </c>
      <c r="B12" s="45">
        <f>47*(B8+B6)</f>
        <v>376000</v>
      </c>
      <c r="C12" s="46">
        <f t="shared" ref="C12:M12" si="0">47*(C8+C6)</f>
        <v>426290</v>
      </c>
      <c r="D12" s="46">
        <f t="shared" si="0"/>
        <v>454490</v>
      </c>
      <c r="E12" s="46">
        <f t="shared" si="0"/>
        <v>435690</v>
      </c>
      <c r="F12" s="46">
        <f t="shared" si="0"/>
        <v>426290</v>
      </c>
      <c r="G12" s="47">
        <f t="shared" si="0"/>
        <v>439591</v>
      </c>
      <c r="H12" s="48">
        <f t="shared" si="0"/>
        <v>430802</v>
      </c>
      <c r="I12" s="46">
        <f t="shared" si="0"/>
        <v>426290</v>
      </c>
      <c r="J12" s="46">
        <f t="shared" si="0"/>
        <v>426290</v>
      </c>
      <c r="K12" s="46">
        <f t="shared" si="0"/>
        <v>426290</v>
      </c>
      <c r="L12" s="46">
        <f t="shared" si="0"/>
        <v>428264</v>
      </c>
      <c r="M12" s="47">
        <f t="shared" si="0"/>
        <v>426290</v>
      </c>
    </row>
    <row r="13" spans="1:14" x14ac:dyDescent="0.2">
      <c r="A13" s="49" t="s">
        <v>48</v>
      </c>
      <c r="B13" s="50">
        <f>14*B10</f>
        <v>121240</v>
      </c>
      <c r="C13" s="51">
        <f t="shared" ref="C13:M13" si="1">14*C10</f>
        <v>121240</v>
      </c>
      <c r="D13" s="51">
        <f t="shared" si="1"/>
        <v>121380</v>
      </c>
      <c r="E13" s="51">
        <f t="shared" si="1"/>
        <v>121380</v>
      </c>
      <c r="F13" s="51">
        <f t="shared" si="1"/>
        <v>121380</v>
      </c>
      <c r="G13" s="52">
        <f t="shared" si="1"/>
        <v>121366</v>
      </c>
      <c r="H13" s="53">
        <f t="shared" si="1"/>
        <v>121240</v>
      </c>
      <c r="I13" s="51">
        <f t="shared" si="1"/>
        <v>121240</v>
      </c>
      <c r="J13" s="51">
        <f t="shared" si="1"/>
        <v>121240</v>
      </c>
      <c r="K13" s="51">
        <f t="shared" si="1"/>
        <v>121240</v>
      </c>
      <c r="L13" s="51">
        <f t="shared" si="1"/>
        <v>121240</v>
      </c>
      <c r="M13" s="52">
        <f t="shared" si="1"/>
        <v>121240</v>
      </c>
    </row>
    <row r="14" spans="1:14" ht="12" thickBot="1" x14ac:dyDescent="0.25">
      <c r="A14" s="54" t="s">
        <v>49</v>
      </c>
      <c r="B14" s="55">
        <f>B12+B13</f>
        <v>497240</v>
      </c>
      <c r="C14" s="56">
        <f t="shared" ref="C14:M14" si="2">C12+C13</f>
        <v>547530</v>
      </c>
      <c r="D14" s="56">
        <f t="shared" si="2"/>
        <v>575870</v>
      </c>
      <c r="E14" s="56">
        <f t="shared" si="2"/>
        <v>557070</v>
      </c>
      <c r="F14" s="56">
        <f t="shared" si="2"/>
        <v>547670</v>
      </c>
      <c r="G14" s="57">
        <f t="shared" si="2"/>
        <v>560957</v>
      </c>
      <c r="H14" s="58">
        <f t="shared" si="2"/>
        <v>552042</v>
      </c>
      <c r="I14" s="56">
        <f t="shared" si="2"/>
        <v>547530</v>
      </c>
      <c r="J14" s="56">
        <f t="shared" si="2"/>
        <v>547530</v>
      </c>
      <c r="K14" s="56">
        <f t="shared" si="2"/>
        <v>547530</v>
      </c>
      <c r="L14" s="56">
        <f t="shared" si="2"/>
        <v>549504</v>
      </c>
      <c r="M14" s="57">
        <f t="shared" si="2"/>
        <v>547530</v>
      </c>
    </row>
    <row r="15" spans="1:14" ht="19.5" thickBot="1" x14ac:dyDescent="0.35">
      <c r="A15" s="59" t="s">
        <v>50</v>
      </c>
      <c r="B15" s="72">
        <f>SUM(B14:M14)</f>
        <v>6578003</v>
      </c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4"/>
    </row>
    <row r="17" spans="7:8" x14ac:dyDescent="0.2">
      <c r="G17" s="75">
        <v>6578000</v>
      </c>
      <c r="H17" s="75"/>
    </row>
  </sheetData>
  <mergeCells count="11">
    <mergeCell ref="B11:G11"/>
    <mergeCell ref="H11:M11"/>
    <mergeCell ref="B15:M15"/>
    <mergeCell ref="G17:H17"/>
    <mergeCell ref="L1:M1"/>
    <mergeCell ref="L2:M2"/>
    <mergeCell ref="A4:M4"/>
    <mergeCell ref="B7:G7"/>
    <mergeCell ref="H7:M7"/>
    <mergeCell ref="B9:G9"/>
    <mergeCell ref="H9:M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стоимость</vt:lpstr>
      <vt:lpstr>План график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Хрущёв Андрей Геннадьевич</dc:creator>
  <cp:lastModifiedBy>Khrushchev Andrey</cp:lastModifiedBy>
  <cp:lastPrinted>2020-03-03T03:05:49Z</cp:lastPrinted>
  <dcterms:created xsi:type="dcterms:W3CDTF">2025-02-27T02:38:40Z</dcterms:created>
  <dcterms:modified xsi:type="dcterms:W3CDTF">2025-02-27T02:38:40Z</dcterms:modified>
</cp:coreProperties>
</file>