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Шелеховское отделение\г. Байкальск\2025\Ремонт помещений\"/>
    </mc:Choice>
  </mc:AlternateContent>
  <xr:revisionPtr revIDLastSave="0" documentId="13_ncr:1_{7391703C-5E9D-4E40-AABD-59D6D220EB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4" r:id="rId1"/>
  </sheets>
  <definedNames>
    <definedName name="_xlnm.Print_Area" localSheetId="0">'1'!$A$1:$L$132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1" i="4" l="1"/>
  <c r="D41" i="4"/>
  <c r="D47" i="4"/>
  <c r="G13" i="4"/>
  <c r="D40" i="4"/>
  <c r="D43" i="4" l="1"/>
  <c r="K35" i="4"/>
  <c r="D36" i="4"/>
  <c r="D35" i="4"/>
  <c r="D103" i="4" l="1"/>
  <c r="D60" i="4"/>
  <c r="K82" i="4"/>
  <c r="G82" i="4"/>
  <c r="D82" i="4"/>
  <c r="D75" i="4"/>
  <c r="D76" i="4" s="1"/>
  <c r="D73" i="4"/>
  <c r="D74" i="4" s="1"/>
  <c r="K74" i="4" s="1"/>
  <c r="K73" i="4" l="1"/>
  <c r="K75" i="4"/>
  <c r="K76" i="4" s="1"/>
  <c r="D70" i="4"/>
  <c r="D69" i="4"/>
  <c r="G69" i="4" s="1"/>
  <c r="G70" i="4"/>
  <c r="K20" i="4" l="1"/>
  <c r="D17" i="4"/>
  <c r="D13" i="4"/>
  <c r="D14" i="4" s="1"/>
  <c r="D20" i="4"/>
  <c r="G18" i="4" l="1"/>
  <c r="D18" i="4"/>
  <c r="D79" i="4" l="1"/>
</calcChain>
</file>

<file path=xl/sharedStrings.xml><?xml version="1.0" encoding="utf-8"?>
<sst xmlns="http://schemas.openxmlformats.org/spreadsheetml/2006/main" count="715" uniqueCount="319">
  <si>
    <t>Наименование работ</t>
  </si>
  <si>
    <t>Кол-во</t>
  </si>
  <si>
    <t>Наименование</t>
  </si>
  <si>
    <t>Демонтируемый материал</t>
  </si>
  <si>
    <t>Ед. изм.</t>
  </si>
  <si>
    <t>Ед. изм</t>
  </si>
  <si>
    <t>Потребность в основных материалах</t>
  </si>
  <si>
    <t>Использование</t>
  </si>
  <si>
    <t>Поставщик</t>
  </si>
  <si>
    <t>УТВЕРЖДАЮ:</t>
  </si>
  <si>
    <t>____________________О.Н. Герасименко</t>
  </si>
  <si>
    <t>Производство ремонтно-строительных работ осуществляется в помещениях эксплуатируемого объекта без остановки рабочего процесса предприятия, при этом: в зоне производства ремонтно-строительных работ имеются мебель и иные загромождающие помещения предметы. Стесненность 1,35 ( коэффициент доплат к стоимости работ согласно общих частей СНИП)</t>
  </si>
  <si>
    <t>Начальник ОКСиКР ООО "Иркутскэнергосбыт"_____________Е.Л. Баженов</t>
  </si>
  <si>
    <t>шт</t>
  </si>
  <si>
    <t>подрядчик</t>
  </si>
  <si>
    <t>норма</t>
  </si>
  <si>
    <t>м</t>
  </si>
  <si>
    <t xml:space="preserve">Главный инженер ООО "Иркутскэнергосбыт" </t>
  </si>
  <si>
    <t>"____" ___________2025 г.</t>
  </si>
  <si>
    <t>п/исп</t>
  </si>
  <si>
    <t>Кабель внутренней прокладки UTP   4 пары, Essential Nexans, Категория 5е</t>
  </si>
  <si>
    <t>шт.</t>
  </si>
  <si>
    <t>Тестирование линии</t>
  </si>
  <si>
    <t>Подрядчик</t>
  </si>
  <si>
    <t>Мебельная досока шир. 250мм</t>
  </si>
  <si>
    <t>стр.мусор</t>
  </si>
  <si>
    <t>Замена обоев</t>
  </si>
  <si>
    <t>м2</t>
  </si>
  <si>
    <t>Окраска обоев ВД-АК</t>
  </si>
  <si>
    <t>кг</t>
  </si>
  <si>
    <t>Замена потолочных плит</t>
  </si>
  <si>
    <t>50,0</t>
  </si>
  <si>
    <t>Плита потолочная 600х600</t>
  </si>
  <si>
    <t>Плита потолочная 600х600 (Ангара)</t>
  </si>
  <si>
    <t>Устройство подвесного потолка из плит "Армстронг"</t>
  </si>
  <si>
    <t xml:space="preserve">Монтаж распределительной коробки </t>
  </si>
  <si>
    <t>Распределительная коробка 100х100</t>
  </si>
  <si>
    <t>Краска водоэмульсионная ВД-АК</t>
  </si>
  <si>
    <t xml:space="preserve">Подвесной потолок "Армстронг" в комплекте    </t>
  </si>
  <si>
    <t>13,5</t>
  </si>
  <si>
    <t>Розетка силовая на 2 поста с заземлением</t>
  </si>
  <si>
    <t>Подвес прямой для потолочного профиля 60x27 мм, Евростандарт</t>
  </si>
  <si>
    <t>Труба гофрированная  D20 мм ПВХ легкая с протяжкой цвет серый</t>
  </si>
  <si>
    <t>18</t>
  </si>
  <si>
    <t>Передать заказчику</t>
  </si>
  <si>
    <t>19</t>
  </si>
  <si>
    <t>Светильник 600х600</t>
  </si>
  <si>
    <t>1</t>
  </si>
  <si>
    <t>Панель светодиодная ГСО-0472 36Вт/5700К призма, б/др. ГС я01                                                    Драйвер унив. СДП-0653 12-40вт ГС</t>
  </si>
  <si>
    <t>шт       шт</t>
  </si>
  <si>
    <t>Замена уличного светильника</t>
  </si>
  <si>
    <t>Светильник уличный потолочный типа Inspire Mahina 1500 Лм 4000 К IP44 цвет белый</t>
  </si>
  <si>
    <t>Светильник уличный потолочный накладного монтажа</t>
  </si>
  <si>
    <t>шт        шт</t>
  </si>
  <si>
    <t>Телевизор 32"               Кронштейн крепления</t>
  </si>
  <si>
    <t>Телевизор 32"                                                   Кронштейн крепления</t>
  </si>
  <si>
    <t>5,0</t>
  </si>
  <si>
    <t>Декоративные вентиляционные решетки 200x300мм</t>
  </si>
  <si>
    <t>Кабельканал 75х20</t>
  </si>
  <si>
    <t>Электрическая розетка 2К+З, немецкий стандарт</t>
  </si>
  <si>
    <t>Выключатель встраиваемый типа Schneider electric Blanca BLNVS006501 2 клавиши цвет белый</t>
  </si>
  <si>
    <t>Замена встраиваемых  2-х клавишных выключателей</t>
  </si>
  <si>
    <t>Выключатель встраиваемых  2-х клавишных</t>
  </si>
  <si>
    <t>Алюминиевая перегородка</t>
  </si>
  <si>
    <t>Алюминиевая дверной блок</t>
  </si>
  <si>
    <t>м3</t>
  </si>
  <si>
    <t>Доска сухая 40х150х4.0 сосна</t>
  </si>
  <si>
    <t>Облицовка торца плиткой керамогранитной</t>
  </si>
  <si>
    <t>Устройство настила из фанеры</t>
  </si>
  <si>
    <t>Фанера 21 мм нешлифованная 1525x1525 мм, ФК сорт 4/4, 2.325 м²</t>
  </si>
  <si>
    <t>Устройство линолеума</t>
  </si>
  <si>
    <t>Линолеум полукоммерческий</t>
  </si>
  <si>
    <t>Монтаж плинтуса</t>
  </si>
  <si>
    <t>Монтаж каркаса подиума из доски 4,21х2,65</t>
  </si>
  <si>
    <t>Дымовой датчик</t>
  </si>
  <si>
    <t>Объёмных датчик</t>
  </si>
  <si>
    <t>кмп</t>
  </si>
  <si>
    <t xml:space="preserve">Крепление ТВ </t>
  </si>
  <si>
    <t>Табло эл.очереди</t>
  </si>
  <si>
    <t>Пульт оценки</t>
  </si>
  <si>
    <t>Кронштейн табло эл.очереди</t>
  </si>
  <si>
    <t>Сервер эл. очереди</t>
  </si>
  <si>
    <t>Замена плинтуса</t>
  </si>
  <si>
    <t>Плинтус ПВХ 62мм</t>
  </si>
  <si>
    <t xml:space="preserve">Плинтус ПВХ </t>
  </si>
  <si>
    <t>Замена алюминиевого порожка</t>
  </si>
  <si>
    <t>Порог алюминиевый 30мм</t>
  </si>
  <si>
    <t>Порого алюминиевый 30мм</t>
  </si>
  <si>
    <t>Уголок ПВХ 30х30</t>
  </si>
  <si>
    <t>Уголок ПВХ 30х30 цвет белый</t>
  </si>
  <si>
    <t>Резка металл трубы d-20мм</t>
  </si>
  <si>
    <t>Муфта переходная типа  СТМ CRRS1134 1 1/2"x3/4" ВР латунь</t>
  </si>
  <si>
    <t>Монтаж переходной муфты  с 3/4 на 1/2</t>
  </si>
  <si>
    <t>Муфта комбинированная типа РВК 3/4"x20 мм ВР полипропилен</t>
  </si>
  <si>
    <t>Монтаж переходной муфты  с 3/4 на полипропилен d-20мм</t>
  </si>
  <si>
    <t xml:space="preserve">Труба полипропиленовая типа Valfex армированная алюминием 20x3.4 мм SDR 6 PN 25 </t>
  </si>
  <si>
    <t>Монтаж полипропиленовой трубы d-20мм</t>
  </si>
  <si>
    <t>Труба медная отожженная 15 мм</t>
  </si>
  <si>
    <t>Монтаж медной трубы d-15мм</t>
  </si>
  <si>
    <t>Угол 90° Политэк 20x20 мм полипропилен</t>
  </si>
  <si>
    <t>Угольник 90 вн-нар 15 мм</t>
  </si>
  <si>
    <t>Соединитель с нар.рез 15Х1/2 (Brass Male Adaptor 15Х1/2)</t>
  </si>
  <si>
    <t>Кран шаровой Stout 1/2" ВР латунь ручка рычаг</t>
  </si>
  <si>
    <t>Кран шаровой прямой LD Pride DN20 PN40 3/4" ВР/НР ручка рычаг латунь</t>
  </si>
  <si>
    <t>Ремонт керамической плитки</t>
  </si>
  <si>
    <t xml:space="preserve">Монтаж ревизионного люка </t>
  </si>
  <si>
    <t>Замена смесителя</t>
  </si>
  <si>
    <t xml:space="preserve">Смеситель </t>
  </si>
  <si>
    <t>Муфта комбинированная типа Valfex 3/4"x20 мм НР полипропилен</t>
  </si>
  <si>
    <t>Клей для плитки типа Церезит CM11 Pro</t>
  </si>
  <si>
    <t>Смеситель типа Delinia Kalo, цвет хром</t>
  </si>
  <si>
    <t>Замена гибкой подводки</t>
  </si>
  <si>
    <t>Подводка гибкая</t>
  </si>
  <si>
    <t>Гибкая подводка для воды типа Equation 1/2" М10-15.5 штуцер-гайка 100 см</t>
  </si>
  <si>
    <t>Гибкая подводка для воды типа Equation 1/2" внутренняя-внутренняя резьба 50 см</t>
  </si>
  <si>
    <t>Монтаж системы вентиляции</t>
  </si>
  <si>
    <t>Переходник угловой для плоских-круглых воздуховодов Equation 55x110 мм D100 мм пластик</t>
  </si>
  <si>
    <t>Колено вертикальное для плоских воздуховодов Equation 55x110 мм пластик</t>
  </si>
  <si>
    <t>Крепление для плоских воздуховодов Equation 55x110 мм пластик</t>
  </si>
  <si>
    <t>Воздуховод плоский Equation 55x110 мм 1 м</t>
  </si>
  <si>
    <t>Соединитель для плоских воздуховодов Equation 55x110 пластик</t>
  </si>
  <si>
    <t>Тройник для плоских воздуховодов Equation 55x110 мм пластик</t>
  </si>
  <si>
    <t>Колено горизонтальное для плоских воздуховодов Equation 55x110 мм 90 градусов пластик</t>
  </si>
  <si>
    <t>Вентилятор канальный вытяжной типа Equation D100 мм 34 дБ 135 м3/ч цвет белый</t>
  </si>
  <si>
    <t>Осевой вентилятор</t>
  </si>
  <si>
    <t>Анемостат типа Equation D100 мм пластик цвет белый</t>
  </si>
  <si>
    <t>Хомут для гибких воздуховодов Эра D90-110 мм металл</t>
  </si>
  <si>
    <t>Герметик силиконовый Kudo Praktik санитарный уксусный белый 260 мл</t>
  </si>
  <si>
    <t>ТВ 30"</t>
  </si>
  <si>
    <t>Нарезка резьбы на металл. Трубе d-20мм</t>
  </si>
  <si>
    <t>Сифон для раковины АНИ Пласт ø32 мм</t>
  </si>
  <si>
    <t>Сифон для раковины</t>
  </si>
  <si>
    <t>Люк ревизионный 200x300 Equation цвет белый</t>
  </si>
  <si>
    <t>Суппорт на 1 пост 45х45 накладной 75х20мм, пр-во SPL (Саянский пластик)</t>
  </si>
  <si>
    <t>Соединительная деталь 75х20мм, типа SPL (Саянский пластик)</t>
  </si>
  <si>
    <t>Кабельный канал 75 х 20 x 2000 мм, с 2 перегородками, типа SPL (Саянский пластик)</t>
  </si>
  <si>
    <t>Заглушка торцевая 75х20мм, типа SPL (Саянский пластик)</t>
  </si>
  <si>
    <t>8</t>
  </si>
  <si>
    <t>Механизм электрической розетки 2К+З, немецкий стандарт, с защитными шторками, винтовые зажимы, 16 А, белый, типа SPL (Саянский пластик)</t>
  </si>
  <si>
    <t>Суппорт на 1 пост 45х45 накладной 75х20мм, типа SPL (Саянский пластик)</t>
  </si>
  <si>
    <t>Механизм одинарной информационной розетки (1xRJ-45 UTP), 22.5x45 (1/2 поста), категория 5е, белый, типа SPL (Саянский пластик)</t>
  </si>
  <si>
    <t>шт             шт</t>
  </si>
  <si>
    <t>8           16</t>
  </si>
  <si>
    <t>Инженер по надзору за ЗиС 2 кат. ОКСиКР ООО "Иркутскэнергосбыт"_____________К.В. Коровин</t>
  </si>
  <si>
    <t>2</t>
  </si>
  <si>
    <t>3</t>
  </si>
  <si>
    <t>4</t>
  </si>
  <si>
    <t>5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</si>
  <si>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</si>
  <si>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</si>
  <si>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</si>
  <si>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</si>
  <si>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</si>
  <si>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</si>
  <si>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</si>
  <si>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</si>
  <si>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</si>
  <si>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</si>
  <si>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</si>
  <si>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20</t>
  </si>
  <si>
    <t>21</t>
  </si>
  <si>
    <t>22</t>
  </si>
  <si>
    <t>23</t>
  </si>
  <si>
    <t>24</t>
  </si>
  <si>
    <t>25</t>
  </si>
  <si>
    <t>26</t>
  </si>
  <si>
    <t>27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</si>
  <si>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</si>
  <si>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</si>
  <si>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</si>
  <si>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</si>
  <si>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</si>
  <si>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</si>
  <si>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</si>
  <si>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</si>
  <si>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</si>
  <si>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</si>
  <si>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</si>
  <si>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</si>
  <si>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</si>
  <si>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</si>
  <si>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</si>
  <si>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</si>
  <si>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</si>
  <si>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</si>
  <si>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</si>
  <si>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</si>
  <si>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</si>
  <si>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</si>
  <si>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</si>
  <si>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</si>
  <si>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Малярная лента</t>
  </si>
  <si>
    <t>стр. мусор</t>
  </si>
  <si>
    <t>Очистка помещений от строительного мусора с затариванием в мешки</t>
  </si>
  <si>
    <t>тн</t>
  </si>
  <si>
    <t>Погрузка строительного мусора в автосамосвалы и вывозка на расстояние до 15 км</t>
  </si>
  <si>
    <t>53</t>
  </si>
  <si>
    <t>54</t>
  </si>
  <si>
    <t>55</t>
  </si>
  <si>
    <t>Дефектная ведомость № 1 (ведомость объемов работ)</t>
  </si>
  <si>
    <t>Замена сифона раковины</t>
  </si>
  <si>
    <t>Замена входной двери</t>
  </si>
  <si>
    <t>Ремонт откосов входной двери</t>
  </si>
  <si>
    <t xml:space="preserve">Штукатурка цементная типа Bergauf Bau Putz Zement </t>
  </si>
  <si>
    <t>Краска для фасадов и цоколей типа Luxens матовая цвет серый</t>
  </si>
  <si>
    <t>Резиновая плитка 500x500x30 мм серый 0.25 м²</t>
  </si>
  <si>
    <t>Монтаж покрытия пола из резиновой плитки</t>
  </si>
  <si>
    <t xml:space="preserve">Грунт-эмаль по ржавчине 5 в 1 типа Лакра цвет белый </t>
  </si>
  <si>
    <t xml:space="preserve">Окраска ранее окрашенных поверхностей оконной решётки </t>
  </si>
  <si>
    <t>Унитаз</t>
  </si>
  <si>
    <t>Манжета для унитаза Tim эксцентрическая BBWC1212R</t>
  </si>
  <si>
    <t>Замена переходной манжеты</t>
  </si>
  <si>
    <t>Манжета для унитаза</t>
  </si>
  <si>
    <t>Герметик силиконовый типа Axton уксусный санитарный белый 280 мл</t>
  </si>
  <si>
    <t>56</t>
  </si>
  <si>
    <t>57</t>
  </si>
  <si>
    <t>58</t>
  </si>
  <si>
    <t>59</t>
  </si>
  <si>
    <t>60</t>
  </si>
  <si>
    <t>61</t>
  </si>
  <si>
    <t>Мебельная досока шириной 250мм (цвет согласовать с заказчиком)</t>
  </si>
  <si>
    <t>Грунтование стен за 1 раз</t>
  </si>
  <si>
    <t>Грунтовка глубокого проникновения для наружных и внутренних работ акриловая</t>
  </si>
  <si>
    <t>т</t>
  </si>
  <si>
    <t xml:space="preserve">Шпатлевание стен за 2 раза </t>
  </si>
  <si>
    <t>Шпаклевка для внутренних работ</t>
  </si>
  <si>
    <t>Демонтаж//монтаж ТВ</t>
  </si>
  <si>
    <t>19,0</t>
  </si>
  <si>
    <t>Замена светильника накладного 600*600</t>
  </si>
  <si>
    <t>Демонтаж//монтаж силовой розетки неутопленного типа при открытой проводке</t>
  </si>
  <si>
    <t xml:space="preserve">Облицовка стен по одинарному металлическому каркасу из потолочного профиля гипсокартонными листами: одним слоем с дверным проемом без изоляции в сан.узле </t>
  </si>
  <si>
    <t xml:space="preserve">Демонтаж ОСБ плит со стен </t>
  </si>
  <si>
    <t>Кабель силовой ВВГнгLs3х2,5 ГОСТ</t>
  </si>
  <si>
    <t>Монтаж силового кабеля в гофрированной трубе</t>
  </si>
  <si>
    <t>Замена  мебельных досок шириной 250мм</t>
  </si>
  <si>
    <t>Монтаж порогов алюминиевых</t>
  </si>
  <si>
    <t>Порог алюминиевый 30 мм</t>
  </si>
  <si>
    <t>Обои под покраску</t>
  </si>
  <si>
    <r>
      <t xml:space="preserve">Розетка силовая на 2 поста с заземлением    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    </t>
    </r>
  </si>
  <si>
    <t>Шпатлевка</t>
  </si>
  <si>
    <t>Решётка оконная металлическая</t>
  </si>
  <si>
    <t>Демонтаж//монтаж кабель-канала 75х20</t>
  </si>
  <si>
    <t>Демонтаж//монтаж cиловых розеток для кабель-канала 75х20</t>
  </si>
  <si>
    <t>Демонтаж//монтаж розеток информационных для кабель-канала 75х20</t>
  </si>
  <si>
    <t>Демонтаж//монтаж эл.очереди</t>
  </si>
  <si>
    <t>Демонтаж алюминиевой перегородки с одним дверным блоком</t>
  </si>
  <si>
    <t>Демонтаж//монтаж дымовых датчиков</t>
  </si>
  <si>
    <t>Демонтаж//монтаж объёмных датчиков</t>
  </si>
  <si>
    <t>Монтаж кабеля UTP в кабель-канале</t>
  </si>
  <si>
    <t>Кабель внутренней прокладки UTP   4 пары, Категория 5е</t>
  </si>
  <si>
    <t>Уголок крепежный усиленный оцинкованный 130x130x100x1.8</t>
  </si>
  <si>
    <t>ГКЛ 12,5 мм</t>
  </si>
  <si>
    <t>Плитка керамогранитная  типа Шахтинская Гермес 40x40x0.8 см матовый цвет серый</t>
  </si>
  <si>
    <t>Замена  линолеума</t>
  </si>
  <si>
    <t>Замена ПВХ уголка</t>
  </si>
  <si>
    <t>Клипса D-20мм.</t>
  </si>
  <si>
    <t>Крепёж для медных труб</t>
  </si>
  <si>
    <t>Монтаж шарового крана</t>
  </si>
  <si>
    <t>м.п</t>
  </si>
  <si>
    <t>Демонтаж утеплителя из Экструдированного пенополистирола XPS (Пеноплекс)</t>
  </si>
  <si>
    <t>Демонтаж металлического решётчатого блока</t>
  </si>
  <si>
    <t xml:space="preserve">Монтаж металлического дверного блока </t>
  </si>
  <si>
    <t>Дверь входная Тесей-100 960х2050 мм</t>
  </si>
  <si>
    <t>28</t>
  </si>
  <si>
    <t>62</t>
  </si>
  <si>
    <t>63</t>
  </si>
  <si>
    <t>64</t>
  </si>
  <si>
    <t>65</t>
  </si>
  <si>
    <t>66</t>
  </si>
  <si>
    <t xml:space="preserve">Прочие работы </t>
  </si>
  <si>
    <t>Обои</t>
  </si>
  <si>
    <t>Демонтаж//монтаж светильников 600х600 в подвесных потолках типа "Армстронг"</t>
  </si>
  <si>
    <t>Светодиодный светильник типа NLP-MS2-36-6.5K (гарантия 5 лет)                                                 Подвесы</t>
  </si>
  <si>
    <t>шт                шт</t>
  </si>
  <si>
    <t>19,0                      38,0</t>
  </si>
  <si>
    <t>Демонтаж облицовки из ОСБ плит толщиной 12мм</t>
  </si>
  <si>
    <t>Гипсокартон влагостойкий 12 мм типа Knauf 2500x1200 мм</t>
  </si>
  <si>
    <t>Профиль направляющий из оцинкованной стали 60x27x3000 мм</t>
  </si>
  <si>
    <t>Профиль направляющий из оцинкованной стали 28х27x3000 мм</t>
  </si>
  <si>
    <t xml:space="preserve">Облицовка фасада  металлосайдингом в горизонтальном исполнении с устройством металл каркаса без пароизоляционного слоя </t>
  </si>
  <si>
    <t>1,0</t>
  </si>
  <si>
    <t xml:space="preserve">1,0                1,0 </t>
  </si>
  <si>
    <t>139,0</t>
  </si>
  <si>
    <t>1,0              1,0</t>
  </si>
  <si>
    <t>1,0                      1,0</t>
  </si>
  <si>
    <t>Монтаж//демонтаж малярной ленты</t>
  </si>
  <si>
    <t xml:space="preserve">Монтаж оконных металлических решёток </t>
  </si>
  <si>
    <t>Резка металлических решеток</t>
  </si>
  <si>
    <t>м.п.</t>
  </si>
  <si>
    <t>Демонтаж оконных металлических решёток</t>
  </si>
  <si>
    <t>Кабель-канал 20х15</t>
  </si>
  <si>
    <t>Монтаж кабель-канала 40х20</t>
  </si>
  <si>
    <t>Кабель-канал 40х20</t>
  </si>
  <si>
    <t xml:space="preserve">Обшивка торца подиума ГКЛ </t>
  </si>
  <si>
    <t>Монтаж алюминиевого уголка</t>
  </si>
  <si>
    <t>Уголок алюминиевый 30*30*1,5 (цвет серебро)</t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</si>
  <si>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</si>
  <si>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 xml:space="preserve">Аквилоны из оцинкованной стали с полимерным покрытием 0,45 мм                                          Водоотлив оконный из оцинкованной стали с полимерным покрытием  цвет белый 300х3000                                                Планка откосная из оцинкованной стали с полимерным покрытием 200х2000 мм полиэстер                                               </t>
  </si>
  <si>
    <t>Демонтаж оконного водоотлива</t>
  </si>
  <si>
    <t>Отлив оконный</t>
  </si>
  <si>
    <t>Сайдинг металлический в комплекте типа Сайдинг Lбрус-15х240 (VALORI-Grey-0.5)               Планка угла наружного 75х75х3000                                 Планка J-профиль 24х18х3000                                                  Планка стыковочная сложная 75х3000                                Планка завершающая сложная 30х25х3000</t>
  </si>
  <si>
    <t>67</t>
  </si>
  <si>
    <t>68</t>
  </si>
  <si>
    <t>69</t>
  </si>
  <si>
    <t>70</t>
  </si>
  <si>
    <t>15,12</t>
  </si>
  <si>
    <t>Дверь входная металлическая 1600*2880</t>
  </si>
  <si>
    <t>м.п./рез</t>
  </si>
  <si>
    <t>0,5/8</t>
  </si>
  <si>
    <t>Демонтаж//монтаж кабель-канала 25*16</t>
  </si>
  <si>
    <t>Кабель-канал 25*16</t>
  </si>
  <si>
    <t>пар</t>
  </si>
  <si>
    <t>Линолеум</t>
  </si>
  <si>
    <t xml:space="preserve">Демонтаж//монтаж унитаза </t>
  </si>
  <si>
    <t>Смена вентиляционных решёток</t>
  </si>
  <si>
    <t>Влажная уборка помещений</t>
  </si>
  <si>
    <t>Клининговая уборка помещений</t>
  </si>
  <si>
    <t>по адресу: Иркутская обл., Слюдянский район, г. Байкальск, мк-н Гагарина, 214.</t>
  </si>
  <si>
    <t>на ремонт арендованных помещений, находящихся на первом этаже двухэтажного нежилого панельного здания (магазин)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</si>
</sst>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01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1" fillId="0" borderId="1" xfId="1" applyNumberFormat="1" applyFont="1" applyBorder="1" applyAlignment="1">
      <alignment horizontal="left" vertical="center"/>
    </xf>
    <xf numFmtId="49" fontId="1" fillId="0" borderId="1" xfId="1" applyNumberFormat="1" applyFont="1" applyBorder="1" applyAlignment="1">
      <alignment horizontal="center" vertical="center"/>
    </xf>
    <xf numFmtId="49" fontId="1" fillId="0" borderId="1" xfId="1" applyNumberFormat="1" applyFont="1" applyBorder="1" applyAlignment="1">
      <alignment horizontal="left" vertical="center" wrapText="1"/>
    </xf>
    <xf numFmtId="49" fontId="1" fillId="0" borderId="1" xfId="1" applyNumberFormat="1" applyFont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top" wrapText="1"/>
    </xf>
    <xf numFmtId="2" fontId="1" fillId="0" borderId="1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/>
    </xf>
    <xf numFmtId="0" fontId="8" fillId="0" borderId="0" xfId="0" applyFont="1" applyAlignment="1"/>
    <xf numFmtId="0" fontId="1" fillId="2" borderId="1" xfId="0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centerContinuous" vertical="center" wrapText="1"/>
    </xf>
    <xf numFmtId="0" fontId="2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9" fontId="11" fillId="0" borderId="8" xfId="1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/>
    </xf>
  </cellXfs>
  <cellStyles count="2"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1"/>
  <sheetViews>
    <sheetView tabSelected="1" view="pageBreakPreview" zoomScaleNormal="100" zoomScaleSheetLayoutView="100" workbookViewId="0">
      <selection activeCell="H17" sqref="H17"/>
    </sheetView>
  </sheetViews>
  <sheetFormatPr defaultRowHeight="12.75" outlineLevelRow="2" x14ac:dyDescent="0.2"/>
  <cols>
    <col min="1" max="1" width="6.28515625" customWidth="1"/>
    <col min="2" max="2" width="51.42578125" customWidth="1"/>
    <col min="3" max="3" width="8.140625" customWidth="1"/>
    <col min="4" max="4" width="7.140625" style="25" customWidth="1"/>
    <col min="5" max="5" width="26.28515625" customWidth="1"/>
    <col min="6" max="6" width="5.7109375" customWidth="1"/>
    <col min="7" max="7" width="7.5703125" customWidth="1"/>
    <col min="8" max="8" width="15.28515625" customWidth="1"/>
    <col min="9" max="9" width="39.28515625" customWidth="1"/>
    <col min="10" max="10" width="7.7109375" customWidth="1"/>
    <col min="11" max="11" width="8.7109375" customWidth="1"/>
    <col min="12" max="12" width="9.5703125" customWidth="1"/>
  </cols>
  <sheetData>
    <row r="1" spans="1:12" ht="15" customHeight="1" outlineLevel="2" x14ac:dyDescent="0.2">
      <c r="A1" s="3"/>
      <c r="B1" s="4"/>
      <c r="C1" s="5"/>
      <c r="D1" s="22"/>
      <c r="E1" s="94"/>
      <c r="F1" s="94"/>
      <c r="G1" s="94"/>
      <c r="H1" s="94"/>
      <c r="I1" s="94"/>
      <c r="J1" s="94"/>
      <c r="K1" s="94"/>
      <c r="L1" s="94"/>
    </row>
    <row r="2" spans="1:12" ht="18.75" outlineLevel="1" x14ac:dyDescent="0.2">
      <c r="A2" s="10"/>
      <c r="B2" s="41"/>
      <c r="C2" s="41"/>
      <c r="D2" s="41"/>
      <c r="E2" s="41"/>
      <c r="F2" s="41"/>
      <c r="G2" s="11"/>
      <c r="H2" s="63"/>
      <c r="I2" s="63" t="s">
        <v>9</v>
      </c>
      <c r="J2" s="64"/>
      <c r="K2" s="10"/>
    </row>
    <row r="3" spans="1:12" ht="18.75" outlineLevel="1" x14ac:dyDescent="0.2">
      <c r="A3" s="12"/>
      <c r="B3" s="40"/>
      <c r="C3" s="40"/>
      <c r="D3" s="40"/>
      <c r="E3" s="40"/>
      <c r="F3" s="40"/>
      <c r="G3" s="11"/>
      <c r="H3" s="14"/>
      <c r="I3" s="14" t="s">
        <v>17</v>
      </c>
      <c r="J3" s="65"/>
      <c r="K3" s="12"/>
    </row>
    <row r="4" spans="1:12" ht="18.75" outlineLevel="1" x14ac:dyDescent="0.2">
      <c r="A4" s="12"/>
      <c r="B4" s="40"/>
      <c r="C4" s="40"/>
      <c r="D4" s="40"/>
      <c r="E4" s="40"/>
      <c r="F4" s="40"/>
      <c r="G4" s="11"/>
      <c r="H4" s="14"/>
      <c r="I4" s="14" t="s">
        <v>10</v>
      </c>
      <c r="J4" s="65"/>
      <c r="K4" s="12"/>
    </row>
    <row r="5" spans="1:12" ht="18.75" outlineLevel="1" x14ac:dyDescent="0.2">
      <c r="A5" s="14"/>
      <c r="B5" s="100"/>
      <c r="C5" s="100"/>
      <c r="D5" s="100"/>
      <c r="E5" s="100"/>
      <c r="F5" s="100"/>
      <c r="G5" s="11"/>
      <c r="H5" s="14"/>
      <c r="I5" s="14" t="s">
        <v>18</v>
      </c>
      <c r="J5" s="65"/>
      <c r="K5" s="12"/>
    </row>
    <row r="6" spans="1:12" ht="18.75" x14ac:dyDescent="0.2">
      <c r="A6" s="14"/>
      <c r="G6" s="11"/>
      <c r="H6" s="14"/>
      <c r="I6" s="14"/>
      <c r="J6" s="11"/>
      <c r="K6" s="13"/>
      <c r="L6" s="14"/>
    </row>
    <row r="7" spans="1:12" s="1" customFormat="1" ht="18.75" x14ac:dyDescent="0.2">
      <c r="A7" s="39" t="s">
        <v>199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</row>
    <row r="8" spans="1:12" s="1" customFormat="1" ht="18.75" customHeight="1" x14ac:dyDescent="0.2">
      <c r="A8" s="99" t="s">
        <v>318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</row>
    <row r="9" spans="1:12" s="1" customFormat="1" ht="18" customHeight="1" x14ac:dyDescent="0.2">
      <c r="A9" s="99" t="s">
        <v>317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</row>
    <row r="10" spans="1:12" s="1" customFormat="1" x14ac:dyDescent="0.2">
      <c r="A10" s="98"/>
      <c r="B10" s="98" t="s">
        <v>0</v>
      </c>
      <c r="C10" s="95"/>
      <c r="D10" s="96"/>
      <c r="E10" s="95" t="s">
        <v>3</v>
      </c>
      <c r="F10" s="97"/>
      <c r="G10" s="97"/>
      <c r="H10" s="96"/>
      <c r="I10" s="98" t="s">
        <v>6</v>
      </c>
      <c r="J10" s="98"/>
      <c r="K10" s="98"/>
      <c r="L10" s="98"/>
    </row>
    <row r="11" spans="1:12" s="1" customFormat="1" ht="25.5" x14ac:dyDescent="0.2">
      <c r="A11" s="98"/>
      <c r="B11" s="98"/>
      <c r="C11" s="45" t="s">
        <v>5</v>
      </c>
      <c r="D11" s="45" t="s">
        <v>1</v>
      </c>
      <c r="E11" s="45" t="s">
        <v>2</v>
      </c>
      <c r="F11" s="45" t="s">
        <v>4</v>
      </c>
      <c r="G11" s="45" t="s">
        <v>1</v>
      </c>
      <c r="H11" s="45" t="s">
        <v>7</v>
      </c>
      <c r="I11" s="45" t="s">
        <v>2</v>
      </c>
      <c r="J11" s="45" t="s">
        <v>4</v>
      </c>
      <c r="K11" s="45" t="s">
        <v>1</v>
      </c>
      <c r="L11" s="66" t="s">
        <v>8</v>
      </c>
    </row>
    <row r="12" spans="1:12" s="1" customFormat="1" ht="27.75" customHeight="1" x14ac:dyDescent="0.2">
      <c r="A12" s="60" t="s">
        <v>47</v>
      </c>
      <c r="B12" s="62" t="s">
        <v>226</v>
      </c>
      <c r="C12" s="60" t="s">
        <v>13</v>
      </c>
      <c r="D12" s="53">
        <v>1</v>
      </c>
      <c r="E12" s="46" t="s">
        <v>54</v>
      </c>
      <c r="F12" s="60" t="s">
        <v>53</v>
      </c>
      <c r="G12" s="53" t="s">
        <v>283</v>
      </c>
      <c r="H12" s="50" t="s">
        <v>19</v>
      </c>
      <c r="I12" s="46" t="s">
        <v>55</v>
      </c>
      <c r="J12" s="60" t="s">
        <v>53</v>
      </c>
      <c r="K12" s="53" t="s">
        <v>284</v>
      </c>
      <c r="L12" s="50" t="s">
        <v>19</v>
      </c>
    </row>
    <row r="13" spans="1:12" s="1" customFormat="1" ht="27.75" customHeight="1" x14ac:dyDescent="0.2">
      <c r="A13" s="60" t="s">
        <v>144</v>
      </c>
      <c r="B13" s="62" t="s">
        <v>26</v>
      </c>
      <c r="C13" s="26" t="s">
        <v>27</v>
      </c>
      <c r="D13" s="30">
        <f>121.5+13.5</f>
        <v>135</v>
      </c>
      <c r="E13" s="46" t="s">
        <v>270</v>
      </c>
      <c r="F13" s="26" t="s">
        <v>27</v>
      </c>
      <c r="G13" s="30">
        <f>121.5+13.5</f>
        <v>135</v>
      </c>
      <c r="H13" s="50" t="s">
        <v>25</v>
      </c>
      <c r="I13" s="46" t="s">
        <v>237</v>
      </c>
      <c r="J13" s="26" t="s">
        <v>27</v>
      </c>
      <c r="K13" s="9" t="s">
        <v>15</v>
      </c>
      <c r="L13" s="6" t="s">
        <v>14</v>
      </c>
    </row>
    <row r="14" spans="1:12" ht="25.5" x14ac:dyDescent="0.2">
      <c r="A14" s="60" t="s">
        <v>145</v>
      </c>
      <c r="B14" s="57" t="s">
        <v>221</v>
      </c>
      <c r="C14" s="56" t="s">
        <v>27</v>
      </c>
      <c r="D14" s="58">
        <f>D13*50%</f>
        <v>67.5</v>
      </c>
      <c r="E14" s="34"/>
      <c r="F14" s="6"/>
      <c r="G14" s="35"/>
      <c r="H14" s="56"/>
      <c r="I14" s="34" t="s">
        <v>222</v>
      </c>
      <c r="J14" s="6" t="s">
        <v>223</v>
      </c>
      <c r="K14" s="35" t="s">
        <v>15</v>
      </c>
      <c r="L14" s="6" t="s">
        <v>14</v>
      </c>
    </row>
    <row r="15" spans="1:12" x14ac:dyDescent="0.2">
      <c r="A15" s="60" t="s">
        <v>146</v>
      </c>
      <c r="B15" s="34" t="s">
        <v>224</v>
      </c>
      <c r="C15" s="6" t="s">
        <v>27</v>
      </c>
      <c r="D15" s="58">
        <v>67.5</v>
      </c>
      <c r="E15" s="34"/>
      <c r="F15" s="6"/>
      <c r="G15" s="35"/>
      <c r="H15" s="6"/>
      <c r="I15" s="34" t="s">
        <v>225</v>
      </c>
      <c r="J15" s="6" t="s">
        <v>223</v>
      </c>
      <c r="K15" s="35" t="s">
        <v>15</v>
      </c>
      <c r="L15" s="6" t="s">
        <v>14</v>
      </c>
    </row>
    <row r="16" spans="1:12" ht="25.5" x14ac:dyDescent="0.2">
      <c r="A16" s="60" t="s">
        <v>147</v>
      </c>
      <c r="B16" s="34" t="s">
        <v>221</v>
      </c>
      <c r="C16" s="6" t="s">
        <v>27</v>
      </c>
      <c r="D16" s="35">
        <v>135</v>
      </c>
      <c r="E16" s="34"/>
      <c r="F16" s="6"/>
      <c r="G16" s="35"/>
      <c r="H16" s="6"/>
      <c r="I16" s="34" t="s">
        <v>222</v>
      </c>
      <c r="J16" s="6" t="s">
        <v>223</v>
      </c>
      <c r="K16" s="35" t="s">
        <v>15</v>
      </c>
      <c r="L16" s="6" t="s">
        <v>14</v>
      </c>
    </row>
    <row r="17" spans="1:12" s="1" customFormat="1" ht="27.75" customHeight="1" x14ac:dyDescent="0.2">
      <c r="A17" s="60" t="s">
        <v>148</v>
      </c>
      <c r="B17" s="62" t="s">
        <v>28</v>
      </c>
      <c r="C17" s="26" t="s">
        <v>27</v>
      </c>
      <c r="D17" s="30">
        <f>121.5+13.5</f>
        <v>135</v>
      </c>
      <c r="E17" s="46"/>
      <c r="F17" s="50"/>
      <c r="G17" s="50"/>
      <c r="H17" s="50"/>
      <c r="I17" s="62" t="s">
        <v>37</v>
      </c>
      <c r="J17" s="26" t="s">
        <v>29</v>
      </c>
      <c r="K17" s="27" t="s">
        <v>15</v>
      </c>
      <c r="L17" s="6" t="s">
        <v>14</v>
      </c>
    </row>
    <row r="18" spans="1:12" s="1" customFormat="1" ht="27.75" customHeight="1" x14ac:dyDescent="0.2">
      <c r="A18" s="60" t="s">
        <v>149</v>
      </c>
      <c r="B18" s="62" t="s">
        <v>234</v>
      </c>
      <c r="C18" s="60" t="s">
        <v>16</v>
      </c>
      <c r="D18" s="53">
        <f>2.772+1.1+1.5</f>
        <v>5.3719999999999999</v>
      </c>
      <c r="E18" s="46" t="s">
        <v>24</v>
      </c>
      <c r="F18" s="60" t="s">
        <v>16</v>
      </c>
      <c r="G18" s="53">
        <f>2.772+1.1+1.5</f>
        <v>5.3719999999999999</v>
      </c>
      <c r="H18" s="50" t="s">
        <v>25</v>
      </c>
      <c r="I18" s="46" t="s">
        <v>220</v>
      </c>
      <c r="J18" s="60" t="s">
        <v>16</v>
      </c>
      <c r="K18" s="53">
        <v>5.37</v>
      </c>
      <c r="L18" s="6" t="s">
        <v>14</v>
      </c>
    </row>
    <row r="19" spans="1:12" s="1" customFormat="1" ht="27.75" customHeight="1" x14ac:dyDescent="0.2">
      <c r="A19" s="60" t="s">
        <v>137</v>
      </c>
      <c r="B19" s="62" t="s">
        <v>30</v>
      </c>
      <c r="C19" s="60" t="s">
        <v>27</v>
      </c>
      <c r="D19" s="27" t="s">
        <v>31</v>
      </c>
      <c r="E19" s="46" t="s">
        <v>32</v>
      </c>
      <c r="F19" s="60" t="s">
        <v>27</v>
      </c>
      <c r="G19" s="27" t="s">
        <v>31</v>
      </c>
      <c r="H19" s="50" t="s">
        <v>25</v>
      </c>
      <c r="I19" s="46" t="s">
        <v>33</v>
      </c>
      <c r="J19" s="60" t="s">
        <v>13</v>
      </c>
      <c r="K19" s="27" t="s">
        <v>282</v>
      </c>
      <c r="L19" s="6" t="s">
        <v>14</v>
      </c>
    </row>
    <row r="20" spans="1:12" s="1" customFormat="1" ht="27.75" customHeight="1" x14ac:dyDescent="0.2">
      <c r="A20" s="60" t="s">
        <v>150</v>
      </c>
      <c r="B20" s="31" t="s">
        <v>34</v>
      </c>
      <c r="C20" s="27" t="s">
        <v>27</v>
      </c>
      <c r="D20" s="30">
        <f>17.5+4.5</f>
        <v>22</v>
      </c>
      <c r="E20" s="31"/>
      <c r="F20" s="27"/>
      <c r="G20" s="27"/>
      <c r="H20" s="27"/>
      <c r="I20" s="31" t="s">
        <v>38</v>
      </c>
      <c r="J20" s="27" t="s">
        <v>27</v>
      </c>
      <c r="K20" s="30">
        <f>17.5+4.5</f>
        <v>22</v>
      </c>
      <c r="L20" s="6" t="s">
        <v>14</v>
      </c>
    </row>
    <row r="21" spans="1:12" s="1" customFormat="1" ht="39" customHeight="1" x14ac:dyDescent="0.2">
      <c r="A21" s="60" t="s">
        <v>151</v>
      </c>
      <c r="B21" s="62" t="s">
        <v>271</v>
      </c>
      <c r="C21" s="60" t="s">
        <v>13</v>
      </c>
      <c r="D21" s="27" t="s">
        <v>227</v>
      </c>
      <c r="E21" s="62" t="s">
        <v>46</v>
      </c>
      <c r="F21" s="50" t="s">
        <v>13</v>
      </c>
      <c r="G21" s="42" t="s">
        <v>43</v>
      </c>
      <c r="H21" s="50" t="s">
        <v>44</v>
      </c>
      <c r="I21" s="46" t="s">
        <v>272</v>
      </c>
      <c r="J21" s="50" t="s">
        <v>273</v>
      </c>
      <c r="K21" s="42" t="s">
        <v>274</v>
      </c>
      <c r="L21" s="6" t="s">
        <v>14</v>
      </c>
    </row>
    <row r="22" spans="1:12" s="1" customFormat="1" ht="38.25" x14ac:dyDescent="0.2">
      <c r="A22" s="60" t="s">
        <v>152</v>
      </c>
      <c r="B22" s="44" t="s">
        <v>228</v>
      </c>
      <c r="C22" s="52" t="s">
        <v>13</v>
      </c>
      <c r="D22" s="43" t="s">
        <v>280</v>
      </c>
      <c r="E22" s="62" t="s">
        <v>46</v>
      </c>
      <c r="F22" s="50" t="s">
        <v>13</v>
      </c>
      <c r="G22" s="42" t="s">
        <v>280</v>
      </c>
      <c r="H22" s="50" t="s">
        <v>44</v>
      </c>
      <c r="I22" s="46" t="s">
        <v>48</v>
      </c>
      <c r="J22" s="50" t="s">
        <v>49</v>
      </c>
      <c r="K22" s="42" t="s">
        <v>281</v>
      </c>
      <c r="L22" s="6" t="s">
        <v>14</v>
      </c>
    </row>
    <row r="23" spans="1:12" s="1" customFormat="1" ht="27.75" customHeight="1" x14ac:dyDescent="0.2">
      <c r="A23" s="60" t="s">
        <v>153</v>
      </c>
      <c r="B23" s="62" t="s">
        <v>229</v>
      </c>
      <c r="C23" s="60" t="s">
        <v>13</v>
      </c>
      <c r="D23" s="53">
        <v>8</v>
      </c>
      <c r="E23" s="46" t="s">
        <v>40</v>
      </c>
      <c r="F23" s="60" t="s">
        <v>13</v>
      </c>
      <c r="G23" s="53">
        <v>3</v>
      </c>
      <c r="H23" s="50" t="s">
        <v>25</v>
      </c>
      <c r="I23" s="46" t="s">
        <v>238</v>
      </c>
      <c r="J23" s="60" t="s">
        <v>13</v>
      </c>
      <c r="K23" s="53">
        <v>8</v>
      </c>
      <c r="L23" s="6" t="s">
        <v>14</v>
      </c>
    </row>
    <row r="24" spans="1:12" s="1" customFormat="1" ht="27.75" customHeight="1" x14ac:dyDescent="0.2">
      <c r="A24" s="60" t="s">
        <v>154</v>
      </c>
      <c r="B24" s="62" t="s">
        <v>35</v>
      </c>
      <c r="C24" s="60" t="s">
        <v>13</v>
      </c>
      <c r="D24" s="53">
        <v>3</v>
      </c>
      <c r="E24" s="46"/>
      <c r="F24" s="50"/>
      <c r="G24" s="50"/>
      <c r="H24" s="50"/>
      <c r="I24" s="62" t="s">
        <v>36</v>
      </c>
      <c r="J24" s="60" t="s">
        <v>13</v>
      </c>
      <c r="K24" s="53">
        <v>3</v>
      </c>
      <c r="L24" s="6" t="s">
        <v>14</v>
      </c>
    </row>
    <row r="25" spans="1:12" s="1" customFormat="1" ht="27.75" customHeight="1" x14ac:dyDescent="0.2">
      <c r="A25" s="70" t="s">
        <v>155</v>
      </c>
      <c r="B25" s="68" t="s">
        <v>233</v>
      </c>
      <c r="C25" s="70" t="s">
        <v>16</v>
      </c>
      <c r="D25" s="72">
        <v>30</v>
      </c>
      <c r="E25" s="46"/>
      <c r="F25" s="50"/>
      <c r="G25" s="50"/>
      <c r="H25" s="50"/>
      <c r="I25" s="62" t="s">
        <v>232</v>
      </c>
      <c r="J25" s="60" t="s">
        <v>16</v>
      </c>
      <c r="K25" s="53">
        <v>30.6</v>
      </c>
      <c r="L25" s="6" t="s">
        <v>14</v>
      </c>
    </row>
    <row r="26" spans="1:12" s="1" customFormat="1" ht="27.75" customHeight="1" x14ac:dyDescent="0.2">
      <c r="A26" s="71"/>
      <c r="B26" s="69"/>
      <c r="C26" s="71"/>
      <c r="D26" s="73"/>
      <c r="E26" s="62"/>
      <c r="F26" s="60"/>
      <c r="G26" s="60"/>
      <c r="H26" s="60"/>
      <c r="I26" s="62" t="s">
        <v>42</v>
      </c>
      <c r="J26" s="60" t="s">
        <v>16</v>
      </c>
      <c r="K26" s="61">
        <v>30</v>
      </c>
      <c r="L26" s="6" t="s">
        <v>14</v>
      </c>
    </row>
    <row r="27" spans="1:12" s="1" customFormat="1" ht="27.75" customHeight="1" x14ac:dyDescent="0.2">
      <c r="A27" s="70" t="s">
        <v>156</v>
      </c>
      <c r="B27" s="68" t="s">
        <v>230</v>
      </c>
      <c r="C27" s="89" t="s">
        <v>27</v>
      </c>
      <c r="D27" s="89" t="s">
        <v>39</v>
      </c>
      <c r="E27" s="29"/>
      <c r="F27" s="28"/>
      <c r="G27" s="28"/>
      <c r="H27" s="28"/>
      <c r="I27" s="29" t="s">
        <v>276</v>
      </c>
      <c r="J27" s="28" t="s">
        <v>27</v>
      </c>
      <c r="K27" s="28" t="s">
        <v>305</v>
      </c>
      <c r="L27" s="6" t="s">
        <v>14</v>
      </c>
    </row>
    <row r="28" spans="1:12" s="1" customFormat="1" ht="27.75" customHeight="1" x14ac:dyDescent="0.2">
      <c r="A28" s="76"/>
      <c r="B28" s="75"/>
      <c r="C28" s="90"/>
      <c r="D28" s="90"/>
      <c r="E28" s="32"/>
      <c r="F28" s="49"/>
      <c r="G28" s="49"/>
      <c r="H28" s="49"/>
      <c r="I28" s="29" t="s">
        <v>277</v>
      </c>
      <c r="J28" s="28" t="s">
        <v>13</v>
      </c>
      <c r="K28" s="28" t="s">
        <v>15</v>
      </c>
      <c r="L28" s="6" t="s">
        <v>14</v>
      </c>
    </row>
    <row r="29" spans="1:12" s="1" customFormat="1" ht="27.75" customHeight="1" x14ac:dyDescent="0.2">
      <c r="A29" s="76"/>
      <c r="B29" s="75"/>
      <c r="C29" s="90"/>
      <c r="D29" s="90"/>
      <c r="E29" s="32"/>
      <c r="F29" s="49"/>
      <c r="G29" s="49"/>
      <c r="H29" s="49"/>
      <c r="I29" s="29" t="s">
        <v>278</v>
      </c>
      <c r="J29" s="28" t="s">
        <v>13</v>
      </c>
      <c r="K29" s="28" t="s">
        <v>15</v>
      </c>
      <c r="L29" s="6" t="s">
        <v>14</v>
      </c>
    </row>
    <row r="30" spans="1:12" s="1" customFormat="1" ht="27.75" customHeight="1" x14ac:dyDescent="0.2">
      <c r="A30" s="71"/>
      <c r="B30" s="69"/>
      <c r="C30" s="91"/>
      <c r="D30" s="91"/>
      <c r="E30" s="62"/>
      <c r="F30" s="60"/>
      <c r="G30" s="60"/>
      <c r="H30" s="60"/>
      <c r="I30" s="62" t="s">
        <v>41</v>
      </c>
      <c r="J30" s="60" t="s">
        <v>13</v>
      </c>
      <c r="K30" s="9" t="s">
        <v>15</v>
      </c>
      <c r="L30" s="6" t="s">
        <v>14</v>
      </c>
    </row>
    <row r="31" spans="1:12" s="1" customFormat="1" ht="27.75" customHeight="1" x14ac:dyDescent="0.2">
      <c r="A31" s="60" t="s">
        <v>157</v>
      </c>
      <c r="B31" s="62" t="s">
        <v>260</v>
      </c>
      <c r="C31" s="60" t="s">
        <v>27</v>
      </c>
      <c r="D31" s="61">
        <v>2.0299999999999998</v>
      </c>
      <c r="E31" s="62"/>
      <c r="F31" s="60"/>
      <c r="G31" s="60"/>
      <c r="H31" s="60"/>
      <c r="I31" s="62"/>
      <c r="J31" s="60"/>
      <c r="K31" s="61"/>
      <c r="L31" s="6" t="s">
        <v>14</v>
      </c>
    </row>
    <row r="32" spans="1:12" s="1" customFormat="1" ht="27.75" customHeight="1" x14ac:dyDescent="0.2">
      <c r="A32" s="52" t="s">
        <v>158</v>
      </c>
      <c r="B32" s="48" t="s">
        <v>275</v>
      </c>
      <c r="C32" s="52" t="s">
        <v>27</v>
      </c>
      <c r="D32" s="54">
        <v>4.0599999999999996</v>
      </c>
      <c r="E32" s="46"/>
      <c r="F32" s="50"/>
      <c r="G32" s="50"/>
      <c r="H32" s="50"/>
      <c r="I32" s="62"/>
      <c r="J32" s="60"/>
      <c r="K32" s="53"/>
      <c r="L32" s="6" t="s">
        <v>14</v>
      </c>
    </row>
    <row r="33" spans="1:12" s="1" customFormat="1" ht="27.75" customHeight="1" x14ac:dyDescent="0.2">
      <c r="A33" s="52" t="s">
        <v>43</v>
      </c>
      <c r="B33" s="48" t="s">
        <v>259</v>
      </c>
      <c r="C33" s="52" t="s">
        <v>27</v>
      </c>
      <c r="D33" s="54">
        <v>2.0299999999999998</v>
      </c>
      <c r="E33" s="46"/>
      <c r="F33" s="50"/>
      <c r="G33" s="50"/>
      <c r="H33" s="50"/>
      <c r="I33" s="62"/>
      <c r="J33" s="60"/>
      <c r="K33" s="61"/>
      <c r="L33" s="6" t="s">
        <v>14</v>
      </c>
    </row>
    <row r="34" spans="1:12" s="1" customFormat="1" ht="27.75" customHeight="1" x14ac:dyDescent="0.2">
      <c r="A34" s="52" t="s">
        <v>45</v>
      </c>
      <c r="B34" s="48" t="s">
        <v>261</v>
      </c>
      <c r="C34" s="52" t="s">
        <v>27</v>
      </c>
      <c r="D34" s="54">
        <v>1.968</v>
      </c>
      <c r="E34" s="46"/>
      <c r="F34" s="50"/>
      <c r="G34" s="50"/>
      <c r="H34" s="50"/>
      <c r="I34" s="62" t="s">
        <v>262</v>
      </c>
      <c r="J34" s="52" t="s">
        <v>27</v>
      </c>
      <c r="K34" s="54">
        <v>1.968</v>
      </c>
      <c r="L34" s="6" t="s">
        <v>14</v>
      </c>
    </row>
    <row r="35" spans="1:12" s="1" customFormat="1" ht="27.75" customHeight="1" x14ac:dyDescent="0.2">
      <c r="A35" s="52" t="s">
        <v>159</v>
      </c>
      <c r="B35" s="48" t="s">
        <v>201</v>
      </c>
      <c r="C35" s="60" t="s">
        <v>27</v>
      </c>
      <c r="D35" s="61">
        <f>1.6*2.88</f>
        <v>4.6079999999999997</v>
      </c>
      <c r="E35" s="46"/>
      <c r="F35" s="50"/>
      <c r="G35" s="50"/>
      <c r="H35" s="50"/>
      <c r="I35" s="62" t="s">
        <v>306</v>
      </c>
      <c r="J35" s="60" t="s">
        <v>27</v>
      </c>
      <c r="K35" s="61">
        <f>1.6*2.88</f>
        <v>4.6079999999999997</v>
      </c>
      <c r="L35" s="6" t="s">
        <v>14</v>
      </c>
    </row>
    <row r="36" spans="1:12" s="1" customFormat="1" ht="27.75" customHeight="1" x14ac:dyDescent="0.2">
      <c r="A36" s="70" t="s">
        <v>160</v>
      </c>
      <c r="B36" s="68" t="s">
        <v>202</v>
      </c>
      <c r="C36" s="70" t="s">
        <v>27</v>
      </c>
      <c r="D36" s="72">
        <f>2.88*0.6</f>
        <v>1.728</v>
      </c>
      <c r="E36" s="46"/>
      <c r="F36" s="50"/>
      <c r="G36" s="50"/>
      <c r="H36" s="50"/>
      <c r="I36" s="62" t="s">
        <v>203</v>
      </c>
      <c r="J36" s="53" t="s">
        <v>223</v>
      </c>
      <c r="K36" s="53" t="s">
        <v>15</v>
      </c>
      <c r="L36" s="6" t="s">
        <v>14</v>
      </c>
    </row>
    <row r="37" spans="1:12" s="1" customFormat="1" ht="23.25" customHeight="1" x14ac:dyDescent="0.2">
      <c r="A37" s="76"/>
      <c r="B37" s="75"/>
      <c r="C37" s="76"/>
      <c r="D37" s="77"/>
      <c r="E37" s="46"/>
      <c r="F37" s="50"/>
      <c r="G37" s="50"/>
      <c r="H37" s="50"/>
      <c r="I37" s="62" t="s">
        <v>239</v>
      </c>
      <c r="J37" s="53" t="s">
        <v>223</v>
      </c>
      <c r="K37" s="53" t="s">
        <v>15</v>
      </c>
      <c r="L37" s="6" t="s">
        <v>14</v>
      </c>
    </row>
    <row r="38" spans="1:12" s="1" customFormat="1" ht="31.5" customHeight="1" x14ac:dyDescent="0.2">
      <c r="A38" s="76"/>
      <c r="B38" s="75"/>
      <c r="C38" s="76"/>
      <c r="D38" s="77"/>
      <c r="E38" s="46"/>
      <c r="F38" s="50"/>
      <c r="G38" s="50"/>
      <c r="H38" s="50"/>
      <c r="I38" s="62" t="s">
        <v>222</v>
      </c>
      <c r="J38" s="53" t="s">
        <v>223</v>
      </c>
      <c r="K38" s="53" t="s">
        <v>15</v>
      </c>
      <c r="L38" s="6" t="s">
        <v>14</v>
      </c>
    </row>
    <row r="39" spans="1:12" s="1" customFormat="1" ht="27.75" customHeight="1" x14ac:dyDescent="0.2">
      <c r="A39" s="71"/>
      <c r="B39" s="69"/>
      <c r="C39" s="71"/>
      <c r="D39" s="73"/>
      <c r="E39" s="46"/>
      <c r="F39" s="50"/>
      <c r="G39" s="50"/>
      <c r="H39" s="50"/>
      <c r="I39" s="62" t="s">
        <v>204</v>
      </c>
      <c r="J39" s="61" t="s">
        <v>15</v>
      </c>
      <c r="K39" s="61" t="s">
        <v>15</v>
      </c>
      <c r="L39" s="6" t="s">
        <v>14</v>
      </c>
    </row>
    <row r="40" spans="1:12" s="1" customFormat="1" ht="27.75" customHeight="1" x14ac:dyDescent="0.2">
      <c r="A40" s="52" t="s">
        <v>161</v>
      </c>
      <c r="B40" s="48" t="s">
        <v>231</v>
      </c>
      <c r="C40" s="52" t="s">
        <v>27</v>
      </c>
      <c r="D40" s="61">
        <f>(0.7+0.7+0.7)*2.9</f>
        <v>6.089999999999999</v>
      </c>
      <c r="E40" s="62"/>
      <c r="F40" s="60"/>
      <c r="G40" s="60"/>
      <c r="H40" s="60"/>
      <c r="I40" s="62"/>
      <c r="J40" s="61"/>
      <c r="K40" s="61"/>
      <c r="L40" s="6" t="s">
        <v>14</v>
      </c>
    </row>
    <row r="41" spans="1:12" s="1" customFormat="1" ht="27.75" customHeight="1" x14ac:dyDescent="0.2">
      <c r="A41" s="52" t="s">
        <v>162</v>
      </c>
      <c r="B41" s="48" t="s">
        <v>289</v>
      </c>
      <c r="C41" s="52" t="s">
        <v>27</v>
      </c>
      <c r="D41" s="61">
        <f>5.55*1.74</f>
        <v>9.657</v>
      </c>
      <c r="E41" s="62" t="s">
        <v>240</v>
      </c>
      <c r="F41" s="60" t="s">
        <v>223</v>
      </c>
      <c r="G41" s="67">
        <v>0.222</v>
      </c>
      <c r="H41" s="60" t="s">
        <v>19</v>
      </c>
      <c r="I41" s="62"/>
      <c r="J41" s="60"/>
      <c r="K41" s="61"/>
      <c r="L41" s="60" t="s">
        <v>19</v>
      </c>
    </row>
    <row r="42" spans="1:12" s="1" customFormat="1" ht="27.75" customHeight="1" x14ac:dyDescent="0.2">
      <c r="A42" s="52" t="s">
        <v>163</v>
      </c>
      <c r="B42" s="48" t="s">
        <v>298</v>
      </c>
      <c r="C42" s="52" t="s">
        <v>288</v>
      </c>
      <c r="D42" s="54">
        <v>7.32</v>
      </c>
      <c r="E42" s="48" t="s">
        <v>299</v>
      </c>
      <c r="F42" s="52" t="s">
        <v>288</v>
      </c>
      <c r="G42" s="54">
        <v>7.32</v>
      </c>
      <c r="H42" s="52" t="s">
        <v>25</v>
      </c>
      <c r="I42" s="62"/>
      <c r="J42" s="60"/>
      <c r="K42" s="61"/>
      <c r="L42" s="60" t="s">
        <v>19</v>
      </c>
    </row>
    <row r="43" spans="1:12" s="1" customFormat="1" ht="76.5" x14ac:dyDescent="0.2">
      <c r="A43" s="52" t="s">
        <v>164</v>
      </c>
      <c r="B43" s="48" t="s">
        <v>279</v>
      </c>
      <c r="C43" s="60" t="s">
        <v>27</v>
      </c>
      <c r="D43" s="61">
        <f>(6.07*0.6)+(1.182*3)+(0.7*3)+(0.8*3)+(3.7*3)+(0.7*3)+(1.7*0.6)+(0.85*7.6)+(1.2+1.6)</f>
        <v>35.167999999999999</v>
      </c>
      <c r="E43" s="46"/>
      <c r="F43" s="50"/>
      <c r="G43" s="50"/>
      <c r="H43" s="50"/>
      <c r="I43" s="62" t="s">
        <v>300</v>
      </c>
      <c r="J43" s="60" t="s">
        <v>27</v>
      </c>
      <c r="K43" s="61" t="s">
        <v>15</v>
      </c>
      <c r="L43" s="6" t="s">
        <v>14</v>
      </c>
    </row>
    <row r="44" spans="1:12" s="1" customFormat="1" ht="89.25" x14ac:dyDescent="0.2">
      <c r="A44" s="52" t="s">
        <v>165</v>
      </c>
      <c r="B44" s="48" t="s">
        <v>296</v>
      </c>
      <c r="C44" s="52" t="s">
        <v>27</v>
      </c>
      <c r="D44" s="61">
        <v>11.7</v>
      </c>
      <c r="E44" s="46"/>
      <c r="F44" s="50"/>
      <c r="G44" s="50"/>
      <c r="H44" s="50"/>
      <c r="I44" s="62" t="s">
        <v>297</v>
      </c>
      <c r="J44" s="60" t="s">
        <v>288</v>
      </c>
      <c r="K44" s="61" t="s">
        <v>15</v>
      </c>
      <c r="L44" s="6" t="s">
        <v>14</v>
      </c>
    </row>
    <row r="45" spans="1:12" s="1" customFormat="1" ht="27.75" customHeight="1" x14ac:dyDescent="0.2">
      <c r="A45" s="52" t="s">
        <v>166</v>
      </c>
      <c r="B45" s="48" t="s">
        <v>287</v>
      </c>
      <c r="C45" s="52" t="s">
        <v>307</v>
      </c>
      <c r="D45" s="61" t="s">
        <v>308</v>
      </c>
      <c r="E45" s="62"/>
      <c r="F45" s="60"/>
      <c r="G45" s="61"/>
      <c r="H45" s="60"/>
      <c r="I45" s="62"/>
      <c r="J45" s="60"/>
      <c r="K45" s="61"/>
      <c r="L45" s="60" t="s">
        <v>14</v>
      </c>
    </row>
    <row r="46" spans="1:12" s="1" customFormat="1" ht="27.75" customHeight="1" x14ac:dyDescent="0.2">
      <c r="A46" s="52" t="s">
        <v>263</v>
      </c>
      <c r="B46" s="48" t="s">
        <v>286</v>
      </c>
      <c r="C46" s="52" t="s">
        <v>27</v>
      </c>
      <c r="D46" s="61">
        <v>9.52</v>
      </c>
      <c r="E46" s="62"/>
      <c r="F46" s="60"/>
      <c r="G46" s="61"/>
      <c r="H46" s="60"/>
      <c r="I46" s="62" t="s">
        <v>240</v>
      </c>
      <c r="J46" s="60" t="s">
        <v>223</v>
      </c>
      <c r="K46" s="67">
        <v>0.222</v>
      </c>
      <c r="L46" s="60" t="s">
        <v>19</v>
      </c>
    </row>
    <row r="47" spans="1:12" s="1" customFormat="1" ht="27.75" customHeight="1" x14ac:dyDescent="0.2">
      <c r="A47" s="52" t="s">
        <v>167</v>
      </c>
      <c r="B47" s="48" t="s">
        <v>208</v>
      </c>
      <c r="C47" s="52" t="s">
        <v>27</v>
      </c>
      <c r="D47" s="61">
        <f>D46</f>
        <v>9.52</v>
      </c>
      <c r="E47" s="46"/>
      <c r="F47" s="50"/>
      <c r="G47" s="50"/>
      <c r="H47" s="50"/>
      <c r="I47" s="62" t="s">
        <v>207</v>
      </c>
      <c r="J47" s="60" t="s">
        <v>15</v>
      </c>
      <c r="K47" s="61" t="s">
        <v>15</v>
      </c>
      <c r="L47" s="6" t="s">
        <v>14</v>
      </c>
    </row>
    <row r="48" spans="1:12" s="1" customFormat="1" ht="27.75" customHeight="1" x14ac:dyDescent="0.2">
      <c r="A48" s="52" t="s">
        <v>168</v>
      </c>
      <c r="B48" s="59" t="s">
        <v>206</v>
      </c>
      <c r="C48" s="60" t="s">
        <v>27</v>
      </c>
      <c r="D48" s="53">
        <v>8</v>
      </c>
      <c r="E48" s="46"/>
      <c r="F48" s="50"/>
      <c r="G48" s="50"/>
      <c r="H48" s="50"/>
      <c r="I48" s="62" t="s">
        <v>205</v>
      </c>
      <c r="J48" s="60" t="s">
        <v>27</v>
      </c>
      <c r="K48" s="53">
        <v>8</v>
      </c>
      <c r="L48" s="6" t="s">
        <v>14</v>
      </c>
    </row>
    <row r="49" spans="1:12" s="1" customFormat="1" ht="38.25" x14ac:dyDescent="0.2">
      <c r="A49" s="52" t="s">
        <v>169</v>
      </c>
      <c r="B49" s="62" t="s">
        <v>50</v>
      </c>
      <c r="C49" s="60" t="s">
        <v>13</v>
      </c>
      <c r="D49" s="42" t="s">
        <v>47</v>
      </c>
      <c r="E49" s="46" t="s">
        <v>52</v>
      </c>
      <c r="F49" s="50" t="s">
        <v>13</v>
      </c>
      <c r="G49" s="42" t="s">
        <v>47</v>
      </c>
      <c r="H49" s="50" t="s">
        <v>25</v>
      </c>
      <c r="I49" s="46" t="s">
        <v>51</v>
      </c>
      <c r="J49" s="60" t="s">
        <v>13</v>
      </c>
      <c r="K49" s="53">
        <v>1</v>
      </c>
      <c r="L49" s="6" t="s">
        <v>14</v>
      </c>
    </row>
    <row r="50" spans="1:12" s="1" customFormat="1" ht="27.75" customHeight="1" x14ac:dyDescent="0.2">
      <c r="A50" s="52" t="s">
        <v>170</v>
      </c>
      <c r="B50" s="62" t="s">
        <v>314</v>
      </c>
      <c r="C50" s="6" t="s">
        <v>21</v>
      </c>
      <c r="D50" s="6" t="s">
        <v>56</v>
      </c>
      <c r="E50" s="34" t="s">
        <v>57</v>
      </c>
      <c r="F50" s="6" t="s">
        <v>21</v>
      </c>
      <c r="G50" s="6" t="s">
        <v>56</v>
      </c>
      <c r="H50" s="50" t="s">
        <v>25</v>
      </c>
      <c r="I50" s="34" t="s">
        <v>57</v>
      </c>
      <c r="J50" s="6" t="s">
        <v>21</v>
      </c>
      <c r="K50" s="6" t="s">
        <v>56</v>
      </c>
      <c r="L50" s="6" t="s">
        <v>14</v>
      </c>
    </row>
    <row r="51" spans="1:12" s="1" customFormat="1" ht="27.75" customHeight="1" x14ac:dyDescent="0.2">
      <c r="A51" s="52" t="s">
        <v>171</v>
      </c>
      <c r="B51" s="62" t="s">
        <v>309</v>
      </c>
      <c r="C51" s="60" t="s">
        <v>16</v>
      </c>
      <c r="D51" s="53">
        <v>6</v>
      </c>
      <c r="E51" s="46" t="s">
        <v>290</v>
      </c>
      <c r="F51" s="60" t="s">
        <v>16</v>
      </c>
      <c r="G51" s="53">
        <v>4</v>
      </c>
      <c r="H51" s="50" t="s">
        <v>25</v>
      </c>
      <c r="I51" s="46" t="s">
        <v>310</v>
      </c>
      <c r="J51" s="60" t="s">
        <v>16</v>
      </c>
      <c r="K51" s="53">
        <v>6</v>
      </c>
      <c r="L51" s="6" t="s">
        <v>14</v>
      </c>
    </row>
    <row r="52" spans="1:12" s="1" customFormat="1" ht="27.75" customHeight="1" x14ac:dyDescent="0.2">
      <c r="A52" s="60" t="s">
        <v>172</v>
      </c>
      <c r="B52" s="62" t="s">
        <v>291</v>
      </c>
      <c r="C52" s="60" t="s">
        <v>16</v>
      </c>
      <c r="D52" s="61">
        <v>2.6</v>
      </c>
      <c r="E52" s="62"/>
      <c r="F52" s="60"/>
      <c r="G52" s="61"/>
      <c r="H52" s="60"/>
      <c r="I52" s="62" t="s">
        <v>292</v>
      </c>
      <c r="J52" s="60" t="s">
        <v>16</v>
      </c>
      <c r="K52" s="61">
        <v>2.6</v>
      </c>
      <c r="L52" s="6" t="s">
        <v>14</v>
      </c>
    </row>
    <row r="53" spans="1:12" s="1" customFormat="1" ht="27.75" customHeight="1" x14ac:dyDescent="0.2">
      <c r="A53" s="70" t="s">
        <v>173</v>
      </c>
      <c r="B53" s="68" t="s">
        <v>241</v>
      </c>
      <c r="C53" s="70" t="s">
        <v>16</v>
      </c>
      <c r="D53" s="72">
        <v>16</v>
      </c>
      <c r="E53" s="46" t="s">
        <v>58</v>
      </c>
      <c r="F53" s="60" t="s">
        <v>16</v>
      </c>
      <c r="G53" s="53">
        <v>9</v>
      </c>
      <c r="H53" s="50" t="s">
        <v>25</v>
      </c>
      <c r="I53" s="46" t="s">
        <v>135</v>
      </c>
      <c r="J53" s="60" t="s">
        <v>16</v>
      </c>
      <c r="K53" s="53">
        <v>16</v>
      </c>
      <c r="L53" s="6" t="s">
        <v>14</v>
      </c>
    </row>
    <row r="54" spans="1:12" s="1" customFormat="1" ht="27.75" customHeight="1" x14ac:dyDescent="0.2">
      <c r="A54" s="76"/>
      <c r="B54" s="75"/>
      <c r="C54" s="76"/>
      <c r="D54" s="77"/>
      <c r="E54" s="46"/>
      <c r="F54" s="60"/>
      <c r="G54" s="53"/>
      <c r="H54" s="50"/>
      <c r="I54" s="46" t="s">
        <v>134</v>
      </c>
      <c r="J54" s="60" t="s">
        <v>21</v>
      </c>
      <c r="K54" s="53">
        <v>3</v>
      </c>
      <c r="L54" s="6" t="s">
        <v>14</v>
      </c>
    </row>
    <row r="55" spans="1:12" s="1" customFormat="1" ht="27.75" customHeight="1" x14ac:dyDescent="0.2">
      <c r="A55" s="71"/>
      <c r="B55" s="69"/>
      <c r="C55" s="71"/>
      <c r="D55" s="73"/>
      <c r="E55" s="46"/>
      <c r="F55" s="60"/>
      <c r="G55" s="53"/>
      <c r="H55" s="50"/>
      <c r="I55" s="46" t="s">
        <v>136</v>
      </c>
      <c r="J55" s="60" t="s">
        <v>21</v>
      </c>
      <c r="K55" s="53">
        <v>2</v>
      </c>
      <c r="L55" s="6" t="s">
        <v>14</v>
      </c>
    </row>
    <row r="56" spans="1:12" s="1" customFormat="1" ht="51" x14ac:dyDescent="0.2">
      <c r="A56" s="70" t="s">
        <v>174</v>
      </c>
      <c r="B56" s="86" t="s">
        <v>242</v>
      </c>
      <c r="C56" s="70" t="s">
        <v>13</v>
      </c>
      <c r="D56" s="72">
        <v>17</v>
      </c>
      <c r="E56" s="46" t="s">
        <v>59</v>
      </c>
      <c r="F56" s="60" t="s">
        <v>13</v>
      </c>
      <c r="G56" s="53">
        <v>12</v>
      </c>
      <c r="H56" s="50" t="s">
        <v>25</v>
      </c>
      <c r="I56" s="62" t="s">
        <v>138</v>
      </c>
      <c r="J56" s="60" t="s">
        <v>21</v>
      </c>
      <c r="K56" s="9">
        <v>17</v>
      </c>
      <c r="L56" s="6" t="s">
        <v>14</v>
      </c>
    </row>
    <row r="57" spans="1:12" s="1" customFormat="1" ht="38.25" x14ac:dyDescent="0.2">
      <c r="A57" s="71"/>
      <c r="B57" s="87"/>
      <c r="C57" s="71"/>
      <c r="D57" s="73"/>
      <c r="E57" s="62" t="s">
        <v>133</v>
      </c>
      <c r="F57" s="60" t="s">
        <v>13</v>
      </c>
      <c r="G57" s="61">
        <v>12</v>
      </c>
      <c r="H57" s="60" t="s">
        <v>25</v>
      </c>
      <c r="I57" s="62" t="s">
        <v>139</v>
      </c>
      <c r="J57" s="60" t="s">
        <v>21</v>
      </c>
      <c r="K57" s="9">
        <v>17</v>
      </c>
      <c r="L57" s="6" t="s">
        <v>14</v>
      </c>
    </row>
    <row r="58" spans="1:12" s="1" customFormat="1" ht="38.25" x14ac:dyDescent="0.2">
      <c r="A58" s="70" t="s">
        <v>175</v>
      </c>
      <c r="B58" s="86" t="s">
        <v>243</v>
      </c>
      <c r="C58" s="70" t="s">
        <v>141</v>
      </c>
      <c r="D58" s="72" t="s">
        <v>142</v>
      </c>
      <c r="E58" s="62" t="s">
        <v>139</v>
      </c>
      <c r="F58" s="60" t="s">
        <v>21</v>
      </c>
      <c r="G58" s="20">
        <v>4</v>
      </c>
      <c r="H58" s="50" t="s">
        <v>25</v>
      </c>
      <c r="I58" s="62" t="s">
        <v>139</v>
      </c>
      <c r="J58" s="60" t="s">
        <v>21</v>
      </c>
      <c r="K58" s="20">
        <v>8</v>
      </c>
      <c r="L58" s="6" t="s">
        <v>14</v>
      </c>
    </row>
    <row r="59" spans="1:12" s="1" customFormat="1" ht="63.75" x14ac:dyDescent="0.2">
      <c r="A59" s="71"/>
      <c r="B59" s="87"/>
      <c r="C59" s="71"/>
      <c r="D59" s="73"/>
      <c r="E59" s="62" t="s">
        <v>140</v>
      </c>
      <c r="F59" s="60" t="s">
        <v>21</v>
      </c>
      <c r="G59" s="9">
        <v>8</v>
      </c>
      <c r="H59" s="60" t="s">
        <v>25</v>
      </c>
      <c r="I59" s="62" t="s">
        <v>140</v>
      </c>
      <c r="J59" s="60" t="s">
        <v>21</v>
      </c>
      <c r="K59" s="9">
        <v>16</v>
      </c>
      <c r="L59" s="6" t="s">
        <v>14</v>
      </c>
    </row>
    <row r="60" spans="1:12" s="1" customFormat="1" ht="38.25" x14ac:dyDescent="0.2">
      <c r="A60" s="60" t="s">
        <v>176</v>
      </c>
      <c r="B60" s="62" t="s">
        <v>248</v>
      </c>
      <c r="C60" s="60" t="s">
        <v>16</v>
      </c>
      <c r="D60" s="53">
        <f>((4.2+2.7+3)*14)+5.7+4+3+3+5+4.26+4.26</f>
        <v>167.81999999999996</v>
      </c>
      <c r="E60" s="17" t="s">
        <v>20</v>
      </c>
      <c r="F60" s="60" t="s">
        <v>16</v>
      </c>
      <c r="G60" s="53">
        <v>60</v>
      </c>
      <c r="H60" s="50" t="s">
        <v>25</v>
      </c>
      <c r="I60" s="17" t="s">
        <v>249</v>
      </c>
      <c r="J60" s="60" t="s">
        <v>16</v>
      </c>
      <c r="K60" s="53">
        <v>171</v>
      </c>
      <c r="L60" s="6" t="s">
        <v>14</v>
      </c>
    </row>
    <row r="61" spans="1:12" x14ac:dyDescent="0.2">
      <c r="A61" s="16" t="s">
        <v>177</v>
      </c>
      <c r="B61" s="21" t="s">
        <v>22</v>
      </c>
      <c r="C61" s="16" t="s">
        <v>311</v>
      </c>
      <c r="D61" s="23">
        <v>32</v>
      </c>
      <c r="E61" s="15"/>
      <c r="F61" s="16"/>
      <c r="G61" s="16"/>
      <c r="H61" s="16"/>
      <c r="I61" s="17"/>
      <c r="J61" s="18"/>
      <c r="K61" s="19"/>
      <c r="L61" s="16" t="s">
        <v>23</v>
      </c>
    </row>
    <row r="62" spans="1:12" s="1" customFormat="1" ht="27.75" customHeight="1" x14ac:dyDescent="0.2">
      <c r="A62" s="70" t="s">
        <v>178</v>
      </c>
      <c r="B62" s="68" t="s">
        <v>244</v>
      </c>
      <c r="C62" s="70" t="s">
        <v>76</v>
      </c>
      <c r="D62" s="72">
        <v>1</v>
      </c>
      <c r="E62" s="46" t="s">
        <v>128</v>
      </c>
      <c r="F62" s="60" t="s">
        <v>13</v>
      </c>
      <c r="G62" s="53">
        <v>1</v>
      </c>
      <c r="H62" s="50" t="s">
        <v>19</v>
      </c>
      <c r="I62" s="46" t="s">
        <v>128</v>
      </c>
      <c r="J62" s="60" t="s">
        <v>13</v>
      </c>
      <c r="K62" s="53">
        <v>1</v>
      </c>
      <c r="L62" s="50" t="s">
        <v>19</v>
      </c>
    </row>
    <row r="63" spans="1:12" s="1" customFormat="1" ht="27.75" customHeight="1" x14ac:dyDescent="0.2">
      <c r="A63" s="76"/>
      <c r="B63" s="75"/>
      <c r="C63" s="76"/>
      <c r="D63" s="77"/>
      <c r="E63" s="46" t="s">
        <v>77</v>
      </c>
      <c r="F63" s="60" t="s">
        <v>13</v>
      </c>
      <c r="G63" s="53">
        <v>1</v>
      </c>
      <c r="H63" s="50" t="s">
        <v>19</v>
      </c>
      <c r="I63" s="46" t="s">
        <v>77</v>
      </c>
      <c r="J63" s="60" t="s">
        <v>13</v>
      </c>
      <c r="K63" s="53">
        <v>1</v>
      </c>
      <c r="L63" s="50" t="s">
        <v>19</v>
      </c>
    </row>
    <row r="64" spans="1:12" s="1" customFormat="1" ht="27.75" customHeight="1" x14ac:dyDescent="0.2">
      <c r="A64" s="76"/>
      <c r="B64" s="75"/>
      <c r="C64" s="76"/>
      <c r="D64" s="77"/>
      <c r="E64" s="46" t="s">
        <v>78</v>
      </c>
      <c r="F64" s="60" t="s">
        <v>13</v>
      </c>
      <c r="G64" s="53">
        <v>4</v>
      </c>
      <c r="H64" s="50" t="s">
        <v>19</v>
      </c>
      <c r="I64" s="46" t="s">
        <v>78</v>
      </c>
      <c r="J64" s="60" t="s">
        <v>13</v>
      </c>
      <c r="K64" s="53">
        <v>3</v>
      </c>
      <c r="L64" s="50" t="s">
        <v>19</v>
      </c>
    </row>
    <row r="65" spans="1:12" s="1" customFormat="1" ht="27.75" customHeight="1" x14ac:dyDescent="0.2">
      <c r="A65" s="76"/>
      <c r="B65" s="75"/>
      <c r="C65" s="76"/>
      <c r="D65" s="77"/>
      <c r="E65" s="46" t="s">
        <v>80</v>
      </c>
      <c r="F65" s="60" t="s">
        <v>13</v>
      </c>
      <c r="G65" s="53">
        <v>4</v>
      </c>
      <c r="H65" s="50" t="s">
        <v>19</v>
      </c>
      <c r="I65" s="46" t="s">
        <v>80</v>
      </c>
      <c r="J65" s="60" t="s">
        <v>13</v>
      </c>
      <c r="K65" s="53">
        <v>3</v>
      </c>
      <c r="L65" s="50" t="s">
        <v>19</v>
      </c>
    </row>
    <row r="66" spans="1:12" s="1" customFormat="1" ht="27.75" customHeight="1" x14ac:dyDescent="0.2">
      <c r="A66" s="76"/>
      <c r="B66" s="75"/>
      <c r="C66" s="76"/>
      <c r="D66" s="77"/>
      <c r="E66" s="46" t="s">
        <v>79</v>
      </c>
      <c r="F66" s="60" t="s">
        <v>13</v>
      </c>
      <c r="G66" s="53">
        <v>4</v>
      </c>
      <c r="H66" s="50" t="s">
        <v>19</v>
      </c>
      <c r="I66" s="46" t="s">
        <v>79</v>
      </c>
      <c r="J66" s="60" t="s">
        <v>13</v>
      </c>
      <c r="K66" s="53">
        <v>3</v>
      </c>
      <c r="L66" s="50" t="s">
        <v>19</v>
      </c>
    </row>
    <row r="67" spans="1:12" s="1" customFormat="1" ht="27.75" customHeight="1" x14ac:dyDescent="0.2">
      <c r="A67" s="71"/>
      <c r="B67" s="69"/>
      <c r="C67" s="71"/>
      <c r="D67" s="73"/>
      <c r="E67" s="46" t="s">
        <v>81</v>
      </c>
      <c r="F67" s="60" t="s">
        <v>13</v>
      </c>
      <c r="G67" s="53">
        <v>1</v>
      </c>
      <c r="H67" s="50" t="s">
        <v>19</v>
      </c>
      <c r="I67" s="46" t="s">
        <v>81</v>
      </c>
      <c r="J67" s="60" t="s">
        <v>13</v>
      </c>
      <c r="K67" s="53">
        <v>1</v>
      </c>
      <c r="L67" s="50" t="s">
        <v>19</v>
      </c>
    </row>
    <row r="68" spans="1:12" s="1" customFormat="1" ht="38.25" x14ac:dyDescent="0.2">
      <c r="A68" s="60" t="s">
        <v>179</v>
      </c>
      <c r="B68" s="62" t="s">
        <v>61</v>
      </c>
      <c r="C68" s="60" t="s">
        <v>13</v>
      </c>
      <c r="D68" s="53">
        <v>2</v>
      </c>
      <c r="E68" s="46" t="s">
        <v>62</v>
      </c>
      <c r="F68" s="60" t="s">
        <v>13</v>
      </c>
      <c r="G68" s="53">
        <v>2</v>
      </c>
      <c r="H68" s="50" t="s">
        <v>25</v>
      </c>
      <c r="I68" s="62" t="s">
        <v>60</v>
      </c>
      <c r="J68" s="60" t="s">
        <v>13</v>
      </c>
      <c r="K68" s="53">
        <v>2</v>
      </c>
      <c r="L68" s="6" t="s">
        <v>14</v>
      </c>
    </row>
    <row r="69" spans="1:12" s="1" customFormat="1" ht="27.75" customHeight="1" x14ac:dyDescent="0.2">
      <c r="A69" s="70" t="s">
        <v>180</v>
      </c>
      <c r="B69" s="68" t="s">
        <v>245</v>
      </c>
      <c r="C69" s="60" t="s">
        <v>27</v>
      </c>
      <c r="D69" s="53">
        <f>(4.477*2.634)-1.7</f>
        <v>10.092418</v>
      </c>
      <c r="E69" s="46" t="s">
        <v>63</v>
      </c>
      <c r="F69" s="60" t="s">
        <v>27</v>
      </c>
      <c r="G69" s="53">
        <f>D69</f>
        <v>10.092418</v>
      </c>
      <c r="H69" s="50" t="s">
        <v>25</v>
      </c>
      <c r="I69" s="62"/>
      <c r="J69" s="60"/>
      <c r="K69" s="9"/>
      <c r="L69" s="6" t="s">
        <v>14</v>
      </c>
    </row>
    <row r="70" spans="1:12" s="1" customFormat="1" ht="27.75" customHeight="1" x14ac:dyDescent="0.2">
      <c r="A70" s="71"/>
      <c r="B70" s="69"/>
      <c r="C70" s="50" t="s">
        <v>27</v>
      </c>
      <c r="D70" s="20">
        <f>0.797*2.134</f>
        <v>1.700798</v>
      </c>
      <c r="E70" s="46" t="s">
        <v>64</v>
      </c>
      <c r="F70" s="50" t="s">
        <v>27</v>
      </c>
      <c r="G70" s="20">
        <f>0.797*2.134</f>
        <v>1.700798</v>
      </c>
      <c r="H70" s="50" t="s">
        <v>25</v>
      </c>
      <c r="I70" s="62"/>
      <c r="J70" s="60"/>
      <c r="K70" s="9"/>
      <c r="L70" s="6" t="s">
        <v>14</v>
      </c>
    </row>
    <row r="71" spans="1:12" s="1" customFormat="1" ht="27.75" customHeight="1" x14ac:dyDescent="0.2">
      <c r="A71" s="70" t="s">
        <v>181</v>
      </c>
      <c r="B71" s="92" t="s">
        <v>73</v>
      </c>
      <c r="C71" s="82" t="s">
        <v>27</v>
      </c>
      <c r="D71" s="84">
        <f>4.21*2.65</f>
        <v>11.156499999999999</v>
      </c>
      <c r="E71" s="82"/>
      <c r="F71" s="82"/>
      <c r="G71" s="84"/>
      <c r="H71" s="82"/>
      <c r="I71" s="34" t="s">
        <v>66</v>
      </c>
      <c r="J71" s="6" t="s">
        <v>65</v>
      </c>
      <c r="K71" s="35">
        <v>0.18</v>
      </c>
      <c r="L71" s="36" t="s">
        <v>14</v>
      </c>
    </row>
    <row r="72" spans="1:12" s="1" customFormat="1" ht="27.75" customHeight="1" x14ac:dyDescent="0.2">
      <c r="A72" s="71"/>
      <c r="B72" s="93"/>
      <c r="C72" s="83"/>
      <c r="D72" s="85"/>
      <c r="E72" s="83"/>
      <c r="F72" s="83"/>
      <c r="G72" s="85"/>
      <c r="H72" s="83"/>
      <c r="I72" s="34" t="s">
        <v>250</v>
      </c>
      <c r="J72" s="6" t="s">
        <v>13</v>
      </c>
      <c r="K72" s="35">
        <v>24</v>
      </c>
      <c r="L72" s="36" t="s">
        <v>14</v>
      </c>
    </row>
    <row r="73" spans="1:12" s="1" customFormat="1" ht="27.75" customHeight="1" x14ac:dyDescent="0.2">
      <c r="A73" s="60" t="s">
        <v>182</v>
      </c>
      <c r="B73" s="57" t="s">
        <v>293</v>
      </c>
      <c r="C73" s="56" t="s">
        <v>27</v>
      </c>
      <c r="D73" s="58">
        <f>(4.2+2.65)*0.13</f>
        <v>0.89049999999999996</v>
      </c>
      <c r="E73" s="34"/>
      <c r="F73" s="6"/>
      <c r="G73" s="35"/>
      <c r="H73" s="6"/>
      <c r="I73" s="34" t="s">
        <v>251</v>
      </c>
      <c r="J73" s="6" t="s">
        <v>27</v>
      </c>
      <c r="K73" s="35">
        <f>D73</f>
        <v>0.89049999999999996</v>
      </c>
      <c r="L73" s="36" t="s">
        <v>14</v>
      </c>
    </row>
    <row r="74" spans="1:12" s="1" customFormat="1" ht="27.75" customHeight="1" x14ac:dyDescent="0.2">
      <c r="A74" s="60" t="s">
        <v>183</v>
      </c>
      <c r="B74" s="57" t="s">
        <v>67</v>
      </c>
      <c r="C74" s="56" t="s">
        <v>27</v>
      </c>
      <c r="D74" s="58">
        <f>D73</f>
        <v>0.89049999999999996</v>
      </c>
      <c r="E74" s="34"/>
      <c r="F74" s="6"/>
      <c r="G74" s="35"/>
      <c r="H74" s="6"/>
      <c r="I74" s="34" t="s">
        <v>252</v>
      </c>
      <c r="J74" s="6" t="s">
        <v>27</v>
      </c>
      <c r="K74" s="35">
        <f>D74</f>
        <v>0.89049999999999996</v>
      </c>
      <c r="L74" s="36" t="s">
        <v>14</v>
      </c>
    </row>
    <row r="75" spans="1:12" s="1" customFormat="1" ht="27.75" customHeight="1" x14ac:dyDescent="0.2">
      <c r="A75" s="60" t="s">
        <v>184</v>
      </c>
      <c r="B75" s="57" t="s">
        <v>68</v>
      </c>
      <c r="C75" s="56" t="s">
        <v>27</v>
      </c>
      <c r="D75" s="58">
        <f>4.21*2.65</f>
        <v>11.156499999999999</v>
      </c>
      <c r="E75" s="34"/>
      <c r="F75" s="6"/>
      <c r="G75" s="35"/>
      <c r="H75" s="6"/>
      <c r="I75" s="34" t="s">
        <v>69</v>
      </c>
      <c r="J75" s="6" t="s">
        <v>27</v>
      </c>
      <c r="K75" s="35">
        <f>D75</f>
        <v>11.156499999999999</v>
      </c>
      <c r="L75" s="36" t="s">
        <v>14</v>
      </c>
    </row>
    <row r="76" spans="1:12" s="1" customFormat="1" ht="27.75" customHeight="1" x14ac:dyDescent="0.2">
      <c r="A76" s="60" t="s">
        <v>185</v>
      </c>
      <c r="B76" s="34" t="s">
        <v>70</v>
      </c>
      <c r="C76" s="6" t="s">
        <v>27</v>
      </c>
      <c r="D76" s="35">
        <f>D75</f>
        <v>11.156499999999999</v>
      </c>
      <c r="E76" s="34"/>
      <c r="F76" s="6"/>
      <c r="G76" s="35"/>
      <c r="H76" s="6"/>
      <c r="I76" s="34" t="s">
        <v>71</v>
      </c>
      <c r="J76" s="6" t="s">
        <v>27</v>
      </c>
      <c r="K76" s="35">
        <f>K75</f>
        <v>11.156499999999999</v>
      </c>
      <c r="L76" s="36" t="s">
        <v>14</v>
      </c>
    </row>
    <row r="77" spans="1:12" s="1" customFormat="1" ht="27.75" customHeight="1" x14ac:dyDescent="0.2">
      <c r="A77" s="60" t="s">
        <v>186</v>
      </c>
      <c r="B77" s="57" t="s">
        <v>72</v>
      </c>
      <c r="C77" s="56" t="s">
        <v>16</v>
      </c>
      <c r="D77" s="58">
        <v>7</v>
      </c>
      <c r="E77" s="34"/>
      <c r="F77" s="6"/>
      <c r="G77" s="35"/>
      <c r="H77" s="6"/>
      <c r="I77" s="34" t="s">
        <v>83</v>
      </c>
      <c r="J77" s="56" t="s">
        <v>16</v>
      </c>
      <c r="K77" s="58">
        <v>7</v>
      </c>
      <c r="L77" s="36" t="s">
        <v>14</v>
      </c>
    </row>
    <row r="78" spans="1:12" s="1" customFormat="1" ht="27.75" customHeight="1" x14ac:dyDescent="0.2">
      <c r="A78" s="60" t="s">
        <v>187</v>
      </c>
      <c r="B78" s="57" t="s">
        <v>294</v>
      </c>
      <c r="C78" s="56" t="s">
        <v>16</v>
      </c>
      <c r="D78" s="58">
        <v>7</v>
      </c>
      <c r="E78" s="57"/>
      <c r="F78" s="56"/>
      <c r="G78" s="58"/>
      <c r="H78" s="56"/>
      <c r="I78" s="34" t="s">
        <v>295</v>
      </c>
      <c r="J78" s="56" t="s">
        <v>16</v>
      </c>
      <c r="K78" s="58">
        <v>7</v>
      </c>
      <c r="L78" s="36" t="s">
        <v>14</v>
      </c>
    </row>
    <row r="79" spans="1:12" s="1" customFormat="1" ht="27.75" customHeight="1" x14ac:dyDescent="0.2">
      <c r="A79" s="60" t="s">
        <v>188</v>
      </c>
      <c r="B79" s="33" t="s">
        <v>235</v>
      </c>
      <c r="C79" s="60" t="s">
        <v>16</v>
      </c>
      <c r="D79" s="61">
        <f>5.62*5+0.92+0.85+0.82</f>
        <v>30.690000000000005</v>
      </c>
      <c r="E79" s="46"/>
      <c r="F79" s="50"/>
      <c r="G79" s="50"/>
      <c r="H79" s="50"/>
      <c r="I79" s="62" t="s">
        <v>236</v>
      </c>
      <c r="J79" s="60" t="s">
        <v>16</v>
      </c>
      <c r="K79" s="9" t="s">
        <v>15</v>
      </c>
      <c r="L79" s="6" t="s">
        <v>14</v>
      </c>
    </row>
    <row r="80" spans="1:12" s="1" customFormat="1" ht="27.75" customHeight="1" x14ac:dyDescent="0.2">
      <c r="A80" s="60" t="s">
        <v>189</v>
      </c>
      <c r="B80" s="62" t="s">
        <v>246</v>
      </c>
      <c r="C80" s="60" t="s">
        <v>13</v>
      </c>
      <c r="D80" s="53">
        <v>6</v>
      </c>
      <c r="E80" s="46" t="s">
        <v>74</v>
      </c>
      <c r="F80" s="60" t="s">
        <v>13</v>
      </c>
      <c r="G80" s="53">
        <v>6</v>
      </c>
      <c r="H80" s="50" t="s">
        <v>19</v>
      </c>
      <c r="I80" s="46" t="s">
        <v>74</v>
      </c>
      <c r="J80" s="60" t="s">
        <v>13</v>
      </c>
      <c r="K80" s="53">
        <v>6</v>
      </c>
      <c r="L80" s="50" t="s">
        <v>19</v>
      </c>
    </row>
    <row r="81" spans="1:12" s="1" customFormat="1" ht="27.75" customHeight="1" x14ac:dyDescent="0.2">
      <c r="A81" s="60" t="s">
        <v>190</v>
      </c>
      <c r="B81" s="62" t="s">
        <v>247</v>
      </c>
      <c r="C81" s="60" t="s">
        <v>13</v>
      </c>
      <c r="D81" s="53">
        <v>3</v>
      </c>
      <c r="E81" s="46" t="s">
        <v>75</v>
      </c>
      <c r="F81" s="60" t="s">
        <v>13</v>
      </c>
      <c r="G81" s="53">
        <v>3</v>
      </c>
      <c r="H81" s="50" t="s">
        <v>19</v>
      </c>
      <c r="I81" s="46" t="s">
        <v>75</v>
      </c>
      <c r="J81" s="60" t="s">
        <v>13</v>
      </c>
      <c r="K81" s="53">
        <v>3</v>
      </c>
      <c r="L81" s="50" t="s">
        <v>19</v>
      </c>
    </row>
    <row r="82" spans="1:12" s="1" customFormat="1" ht="27.75" customHeight="1" x14ac:dyDescent="0.2">
      <c r="A82" s="60" t="s">
        <v>196</v>
      </c>
      <c r="B82" s="62" t="s">
        <v>253</v>
      </c>
      <c r="C82" s="60" t="s">
        <v>27</v>
      </c>
      <c r="D82" s="53">
        <f>5.9*2.6</f>
        <v>15.340000000000002</v>
      </c>
      <c r="E82" s="46" t="s">
        <v>312</v>
      </c>
      <c r="F82" s="60" t="s">
        <v>27</v>
      </c>
      <c r="G82" s="53">
        <f>5.9*2.6</f>
        <v>15.340000000000002</v>
      </c>
      <c r="H82" s="50" t="s">
        <v>25</v>
      </c>
      <c r="I82" s="34" t="s">
        <v>71</v>
      </c>
      <c r="J82" s="60" t="s">
        <v>27</v>
      </c>
      <c r="K82" s="53">
        <f>5.9*2.6</f>
        <v>15.340000000000002</v>
      </c>
      <c r="L82" s="36" t="s">
        <v>14</v>
      </c>
    </row>
    <row r="83" spans="1:12" s="1" customFormat="1" ht="27.75" customHeight="1" x14ac:dyDescent="0.2">
      <c r="A83" s="60" t="s">
        <v>197</v>
      </c>
      <c r="B83" s="62" t="s">
        <v>82</v>
      </c>
      <c r="C83" s="60" t="s">
        <v>16</v>
      </c>
      <c r="D83" s="61">
        <v>20</v>
      </c>
      <c r="E83" s="34" t="s">
        <v>84</v>
      </c>
      <c r="F83" s="60" t="s">
        <v>16</v>
      </c>
      <c r="G83" s="61">
        <v>20</v>
      </c>
      <c r="H83" s="60" t="s">
        <v>25</v>
      </c>
      <c r="I83" s="34" t="s">
        <v>84</v>
      </c>
      <c r="J83" s="60" t="s">
        <v>16</v>
      </c>
      <c r="K83" s="61">
        <v>20</v>
      </c>
      <c r="L83" s="36" t="s">
        <v>14</v>
      </c>
    </row>
    <row r="84" spans="1:12" s="1" customFormat="1" ht="27.75" customHeight="1" x14ac:dyDescent="0.2">
      <c r="A84" s="60" t="s">
        <v>198</v>
      </c>
      <c r="B84" s="62" t="s">
        <v>85</v>
      </c>
      <c r="C84" s="60" t="s">
        <v>16</v>
      </c>
      <c r="D84" s="61">
        <v>2</v>
      </c>
      <c r="E84" s="62" t="s">
        <v>86</v>
      </c>
      <c r="F84" s="60" t="s">
        <v>16</v>
      </c>
      <c r="G84" s="61">
        <v>2</v>
      </c>
      <c r="H84" s="60" t="s">
        <v>25</v>
      </c>
      <c r="I84" s="62" t="s">
        <v>87</v>
      </c>
      <c r="J84" s="60" t="s">
        <v>16</v>
      </c>
      <c r="K84" s="61">
        <v>2</v>
      </c>
      <c r="L84" s="36" t="s">
        <v>14</v>
      </c>
    </row>
    <row r="85" spans="1:12" s="1" customFormat="1" ht="27.75" customHeight="1" x14ac:dyDescent="0.2">
      <c r="A85" s="60" t="s">
        <v>214</v>
      </c>
      <c r="B85" s="62" t="s">
        <v>254</v>
      </c>
      <c r="C85" s="60" t="s">
        <v>16</v>
      </c>
      <c r="D85" s="53">
        <v>20</v>
      </c>
      <c r="E85" s="46" t="s">
        <v>88</v>
      </c>
      <c r="F85" s="50" t="s">
        <v>16</v>
      </c>
      <c r="G85" s="53">
        <v>20</v>
      </c>
      <c r="H85" s="50" t="s">
        <v>25</v>
      </c>
      <c r="I85" s="46" t="s">
        <v>89</v>
      </c>
      <c r="J85" s="50" t="s">
        <v>16</v>
      </c>
      <c r="K85" s="53">
        <v>20</v>
      </c>
      <c r="L85" s="36" t="s">
        <v>14</v>
      </c>
    </row>
    <row r="86" spans="1:12" s="1" customFormat="1" ht="27.75" customHeight="1" x14ac:dyDescent="0.2">
      <c r="A86" s="60" t="s">
        <v>215</v>
      </c>
      <c r="B86" s="62" t="s">
        <v>90</v>
      </c>
      <c r="C86" s="60" t="s">
        <v>13</v>
      </c>
      <c r="D86" s="53">
        <v>3</v>
      </c>
      <c r="E86" s="46"/>
      <c r="F86" s="50"/>
      <c r="G86" s="53"/>
      <c r="H86" s="50"/>
      <c r="I86" s="46"/>
      <c r="J86" s="60"/>
      <c r="K86" s="53"/>
      <c r="L86" s="36" t="s">
        <v>14</v>
      </c>
    </row>
    <row r="87" spans="1:12" s="1" customFormat="1" ht="27.75" customHeight="1" x14ac:dyDescent="0.2">
      <c r="A87" s="60" t="s">
        <v>216</v>
      </c>
      <c r="B87" s="62" t="s">
        <v>129</v>
      </c>
      <c r="C87" s="60" t="s">
        <v>13</v>
      </c>
      <c r="D87" s="53">
        <v>3</v>
      </c>
      <c r="E87" s="46"/>
      <c r="F87" s="50"/>
      <c r="G87" s="53"/>
      <c r="H87" s="50"/>
      <c r="I87" s="46"/>
      <c r="J87" s="60"/>
      <c r="K87" s="53"/>
      <c r="L87" s="36" t="s">
        <v>14</v>
      </c>
    </row>
    <row r="88" spans="1:12" s="1" customFormat="1" ht="27.75" customHeight="1" x14ac:dyDescent="0.2">
      <c r="A88" s="60" t="s">
        <v>217</v>
      </c>
      <c r="B88" s="62" t="s">
        <v>92</v>
      </c>
      <c r="C88" s="60" t="s">
        <v>13</v>
      </c>
      <c r="D88" s="53">
        <v>2</v>
      </c>
      <c r="E88" s="46"/>
      <c r="F88" s="50"/>
      <c r="G88" s="53"/>
      <c r="H88" s="50"/>
      <c r="I88" s="46" t="s">
        <v>91</v>
      </c>
      <c r="J88" s="60" t="s">
        <v>13</v>
      </c>
      <c r="K88" s="53">
        <v>2</v>
      </c>
      <c r="L88" s="36" t="s">
        <v>14</v>
      </c>
    </row>
    <row r="89" spans="1:12" s="1" customFormat="1" ht="27.75" customHeight="1" x14ac:dyDescent="0.2">
      <c r="A89" s="60" t="s">
        <v>218</v>
      </c>
      <c r="B89" s="62" t="s">
        <v>94</v>
      </c>
      <c r="C89" s="60" t="s">
        <v>13</v>
      </c>
      <c r="D89" s="61">
        <v>1</v>
      </c>
      <c r="E89" s="62"/>
      <c r="F89" s="60"/>
      <c r="G89" s="61"/>
      <c r="H89" s="60"/>
      <c r="I89" s="62" t="s">
        <v>93</v>
      </c>
      <c r="J89" s="60" t="s">
        <v>13</v>
      </c>
      <c r="K89" s="61">
        <v>1</v>
      </c>
      <c r="L89" s="36" t="s">
        <v>14</v>
      </c>
    </row>
    <row r="90" spans="1:12" s="1" customFormat="1" ht="36.75" customHeight="1" x14ac:dyDescent="0.2">
      <c r="A90" s="70" t="s">
        <v>219</v>
      </c>
      <c r="B90" s="68" t="s">
        <v>96</v>
      </c>
      <c r="C90" s="70" t="s">
        <v>16</v>
      </c>
      <c r="D90" s="72">
        <v>3</v>
      </c>
      <c r="E90" s="62"/>
      <c r="F90" s="60"/>
      <c r="G90" s="61"/>
      <c r="H90" s="60"/>
      <c r="I90" s="62" t="s">
        <v>95</v>
      </c>
      <c r="J90" s="60" t="s">
        <v>16</v>
      </c>
      <c r="K90" s="61">
        <v>3</v>
      </c>
      <c r="L90" s="36" t="s">
        <v>14</v>
      </c>
    </row>
    <row r="91" spans="1:12" s="1" customFormat="1" ht="36.75" customHeight="1" x14ac:dyDescent="0.2">
      <c r="A91" s="76"/>
      <c r="B91" s="75"/>
      <c r="C91" s="76"/>
      <c r="D91" s="77"/>
      <c r="E91" s="62"/>
      <c r="F91" s="60"/>
      <c r="G91" s="61"/>
      <c r="H91" s="60"/>
      <c r="I91" s="62" t="s">
        <v>108</v>
      </c>
      <c r="J91" s="60" t="s">
        <v>13</v>
      </c>
      <c r="K91" s="61">
        <v>1</v>
      </c>
      <c r="L91" s="36" t="s">
        <v>14</v>
      </c>
    </row>
    <row r="92" spans="1:12" s="1" customFormat="1" ht="36.75" customHeight="1" x14ac:dyDescent="0.2">
      <c r="A92" s="76"/>
      <c r="B92" s="75"/>
      <c r="C92" s="76"/>
      <c r="D92" s="77"/>
      <c r="E92" s="62"/>
      <c r="F92" s="60"/>
      <c r="G92" s="61"/>
      <c r="H92" s="60"/>
      <c r="I92" s="62" t="s">
        <v>99</v>
      </c>
      <c r="J92" s="60" t="s">
        <v>13</v>
      </c>
      <c r="K92" s="61">
        <v>1</v>
      </c>
      <c r="L92" s="36" t="s">
        <v>14</v>
      </c>
    </row>
    <row r="93" spans="1:12" s="1" customFormat="1" ht="36.75" customHeight="1" x14ac:dyDescent="0.2">
      <c r="A93" s="71"/>
      <c r="B93" s="69"/>
      <c r="C93" s="71"/>
      <c r="D93" s="73"/>
      <c r="E93" s="62"/>
      <c r="F93" s="50"/>
      <c r="G93" s="53"/>
      <c r="H93" s="50"/>
      <c r="I93" s="62" t="s">
        <v>255</v>
      </c>
      <c r="J93" s="50" t="s">
        <v>13</v>
      </c>
      <c r="K93" s="53">
        <v>5</v>
      </c>
      <c r="L93" s="36" t="s">
        <v>14</v>
      </c>
    </row>
    <row r="94" spans="1:12" s="1" customFormat="1" ht="36.75" customHeight="1" x14ac:dyDescent="0.2">
      <c r="A94" s="50" t="s">
        <v>264</v>
      </c>
      <c r="B94" s="46" t="s">
        <v>313</v>
      </c>
      <c r="C94" s="50" t="s">
        <v>13</v>
      </c>
      <c r="D94" s="53">
        <v>1</v>
      </c>
      <c r="E94" s="47" t="s">
        <v>209</v>
      </c>
      <c r="F94" s="50" t="s">
        <v>13</v>
      </c>
      <c r="G94" s="53">
        <v>1</v>
      </c>
      <c r="H94" s="50" t="s">
        <v>19</v>
      </c>
      <c r="I94" s="47" t="s">
        <v>209</v>
      </c>
      <c r="J94" s="50" t="s">
        <v>13</v>
      </c>
      <c r="K94" s="53">
        <v>1</v>
      </c>
      <c r="L94" s="50" t="s">
        <v>19</v>
      </c>
    </row>
    <row r="95" spans="1:12" s="1" customFormat="1" ht="36.75" customHeight="1" x14ac:dyDescent="0.2">
      <c r="A95" s="70" t="s">
        <v>265</v>
      </c>
      <c r="B95" s="80" t="s">
        <v>211</v>
      </c>
      <c r="C95" s="78" t="s">
        <v>13</v>
      </c>
      <c r="D95" s="79">
        <v>1</v>
      </c>
      <c r="E95" s="62" t="s">
        <v>212</v>
      </c>
      <c r="F95" s="60" t="s">
        <v>13</v>
      </c>
      <c r="G95" s="61">
        <v>1</v>
      </c>
      <c r="H95" s="60" t="s">
        <v>25</v>
      </c>
      <c r="I95" s="62" t="s">
        <v>210</v>
      </c>
      <c r="J95" s="60" t="s">
        <v>13</v>
      </c>
      <c r="K95" s="61">
        <v>1</v>
      </c>
      <c r="L95" s="36" t="s">
        <v>14</v>
      </c>
    </row>
    <row r="96" spans="1:12" s="1" customFormat="1" ht="36.75" customHeight="1" x14ac:dyDescent="0.2">
      <c r="A96" s="71"/>
      <c r="B96" s="80"/>
      <c r="C96" s="78"/>
      <c r="D96" s="79"/>
      <c r="E96" s="62"/>
      <c r="F96" s="60"/>
      <c r="G96" s="61"/>
      <c r="H96" s="60"/>
      <c r="I96" s="62" t="s">
        <v>213</v>
      </c>
      <c r="J96" s="60" t="s">
        <v>13</v>
      </c>
      <c r="K96" s="61">
        <v>1</v>
      </c>
      <c r="L96" s="36" t="s">
        <v>14</v>
      </c>
    </row>
    <row r="97" spans="1:12" s="1" customFormat="1" x14ac:dyDescent="0.2">
      <c r="A97" s="70" t="s">
        <v>266</v>
      </c>
      <c r="B97" s="81" t="s">
        <v>98</v>
      </c>
      <c r="C97" s="76" t="s">
        <v>16</v>
      </c>
      <c r="D97" s="77">
        <v>5</v>
      </c>
      <c r="E97" s="47"/>
      <c r="F97" s="51"/>
      <c r="G97" s="55"/>
      <c r="H97" s="51"/>
      <c r="I97" s="48" t="s">
        <v>97</v>
      </c>
      <c r="J97" s="52" t="s">
        <v>16</v>
      </c>
      <c r="K97" s="61">
        <v>5</v>
      </c>
      <c r="L97" s="36" t="s">
        <v>14</v>
      </c>
    </row>
    <row r="98" spans="1:12" s="1" customFormat="1" x14ac:dyDescent="0.2">
      <c r="A98" s="76"/>
      <c r="B98" s="81"/>
      <c r="C98" s="76"/>
      <c r="D98" s="77"/>
      <c r="E98" s="46"/>
      <c r="F98" s="50"/>
      <c r="G98" s="53"/>
      <c r="H98" s="50"/>
      <c r="I98" s="46" t="s">
        <v>100</v>
      </c>
      <c r="J98" s="60" t="s">
        <v>13</v>
      </c>
      <c r="K98" s="53">
        <v>6</v>
      </c>
      <c r="L98" s="36" t="s">
        <v>14</v>
      </c>
    </row>
    <row r="99" spans="1:12" s="1" customFormat="1" x14ac:dyDescent="0.2">
      <c r="A99" s="76"/>
      <c r="B99" s="81"/>
      <c r="C99" s="76"/>
      <c r="D99" s="77"/>
      <c r="E99" s="46"/>
      <c r="F99" s="50"/>
      <c r="G99" s="53"/>
      <c r="H99" s="50"/>
      <c r="I99" s="46" t="s">
        <v>256</v>
      </c>
      <c r="J99" s="60" t="s">
        <v>13</v>
      </c>
      <c r="K99" s="53">
        <v>3</v>
      </c>
      <c r="L99" s="36" t="s">
        <v>14</v>
      </c>
    </row>
    <row r="100" spans="1:12" s="1" customFormat="1" ht="36.75" customHeight="1" x14ac:dyDescent="0.2">
      <c r="A100" s="71"/>
      <c r="B100" s="81"/>
      <c r="C100" s="71"/>
      <c r="D100" s="73"/>
      <c r="E100" s="46"/>
      <c r="F100" s="50"/>
      <c r="G100" s="53"/>
      <c r="H100" s="50"/>
      <c r="I100" s="46" t="s">
        <v>101</v>
      </c>
      <c r="J100" s="60" t="s">
        <v>13</v>
      </c>
      <c r="K100" s="53">
        <v>2</v>
      </c>
      <c r="L100" s="36" t="s">
        <v>14</v>
      </c>
    </row>
    <row r="101" spans="1:12" s="1" customFormat="1" ht="27.75" customHeight="1" x14ac:dyDescent="0.2">
      <c r="A101" s="70" t="s">
        <v>267</v>
      </c>
      <c r="B101" s="68" t="s">
        <v>257</v>
      </c>
      <c r="C101" s="70" t="s">
        <v>13</v>
      </c>
      <c r="D101" s="72">
        <v>3</v>
      </c>
      <c r="E101" s="46"/>
      <c r="F101" s="50"/>
      <c r="G101" s="53"/>
      <c r="H101" s="50"/>
      <c r="I101" s="46" t="s">
        <v>102</v>
      </c>
      <c r="J101" s="60" t="s">
        <v>13</v>
      </c>
      <c r="K101" s="53">
        <v>2</v>
      </c>
      <c r="L101" s="36" t="s">
        <v>14</v>
      </c>
    </row>
    <row r="102" spans="1:12" s="1" customFormat="1" ht="27.75" customHeight="1" x14ac:dyDescent="0.2">
      <c r="A102" s="71"/>
      <c r="B102" s="69"/>
      <c r="C102" s="71"/>
      <c r="D102" s="73"/>
      <c r="E102" s="62"/>
      <c r="F102" s="60"/>
      <c r="G102" s="60"/>
      <c r="H102" s="60"/>
      <c r="I102" s="62" t="s">
        <v>103</v>
      </c>
      <c r="J102" s="60" t="s">
        <v>13</v>
      </c>
      <c r="K102" s="61">
        <v>1</v>
      </c>
      <c r="L102" s="36" t="s">
        <v>14</v>
      </c>
    </row>
    <row r="103" spans="1:12" s="1" customFormat="1" ht="27.75" customHeight="1" x14ac:dyDescent="0.2">
      <c r="A103" s="60" t="s">
        <v>268</v>
      </c>
      <c r="B103" s="62" t="s">
        <v>104</v>
      </c>
      <c r="C103" s="60" t="s">
        <v>27</v>
      </c>
      <c r="D103" s="53">
        <f>0.2*0.3</f>
        <v>0.06</v>
      </c>
      <c r="E103" s="46"/>
      <c r="F103" s="50"/>
      <c r="G103" s="50"/>
      <c r="H103" s="50"/>
      <c r="I103" s="33" t="s">
        <v>109</v>
      </c>
      <c r="J103" s="45" t="s">
        <v>15</v>
      </c>
      <c r="K103" s="45" t="s">
        <v>15</v>
      </c>
      <c r="L103" s="36" t="s">
        <v>14</v>
      </c>
    </row>
    <row r="104" spans="1:12" s="1" customFormat="1" ht="27.75" customHeight="1" x14ac:dyDescent="0.2">
      <c r="A104" s="60" t="s">
        <v>301</v>
      </c>
      <c r="B104" s="62" t="s">
        <v>105</v>
      </c>
      <c r="C104" s="60" t="s">
        <v>13</v>
      </c>
      <c r="D104" s="53">
        <v>1</v>
      </c>
      <c r="E104" s="46"/>
      <c r="F104" s="50"/>
      <c r="G104" s="50"/>
      <c r="H104" s="50"/>
      <c r="I104" s="62" t="s">
        <v>132</v>
      </c>
      <c r="J104" s="60" t="s">
        <v>13</v>
      </c>
      <c r="K104" s="53">
        <v>1</v>
      </c>
      <c r="L104" s="36" t="s">
        <v>14</v>
      </c>
    </row>
    <row r="105" spans="1:12" s="1" customFormat="1" ht="27.75" customHeight="1" x14ac:dyDescent="0.2">
      <c r="A105" s="60" t="s">
        <v>302</v>
      </c>
      <c r="B105" s="62" t="s">
        <v>106</v>
      </c>
      <c r="C105" s="60" t="s">
        <v>13</v>
      </c>
      <c r="D105" s="61">
        <v>1</v>
      </c>
      <c r="E105" s="62" t="s">
        <v>107</v>
      </c>
      <c r="F105" s="60" t="s">
        <v>13</v>
      </c>
      <c r="G105" s="61">
        <v>1</v>
      </c>
      <c r="H105" s="60" t="s">
        <v>25</v>
      </c>
      <c r="I105" s="62" t="s">
        <v>110</v>
      </c>
      <c r="J105" s="60" t="s">
        <v>13</v>
      </c>
      <c r="K105" s="61">
        <v>1</v>
      </c>
      <c r="L105" s="36" t="s">
        <v>14</v>
      </c>
    </row>
    <row r="106" spans="1:12" s="1" customFormat="1" ht="27.75" customHeight="1" x14ac:dyDescent="0.2">
      <c r="A106" s="70" t="s">
        <v>302</v>
      </c>
      <c r="B106" s="68" t="s">
        <v>111</v>
      </c>
      <c r="C106" s="70" t="s">
        <v>13</v>
      </c>
      <c r="D106" s="72">
        <v>3</v>
      </c>
      <c r="E106" s="46" t="s">
        <v>112</v>
      </c>
      <c r="F106" s="60" t="s">
        <v>13</v>
      </c>
      <c r="G106" s="53">
        <v>3</v>
      </c>
      <c r="H106" s="50" t="s">
        <v>25</v>
      </c>
      <c r="I106" s="62" t="s">
        <v>113</v>
      </c>
      <c r="J106" s="60" t="s">
        <v>13</v>
      </c>
      <c r="K106" s="53">
        <v>2</v>
      </c>
      <c r="L106" s="36" t="s">
        <v>14</v>
      </c>
    </row>
    <row r="107" spans="1:12" s="1" customFormat="1" ht="27.75" customHeight="1" x14ac:dyDescent="0.2">
      <c r="A107" s="71"/>
      <c r="B107" s="69"/>
      <c r="C107" s="71"/>
      <c r="D107" s="73"/>
      <c r="E107" s="62"/>
      <c r="F107" s="60"/>
      <c r="G107" s="61"/>
      <c r="H107" s="60"/>
      <c r="I107" s="62" t="s">
        <v>114</v>
      </c>
      <c r="J107" s="60" t="s">
        <v>13</v>
      </c>
      <c r="K107" s="61">
        <v>1</v>
      </c>
      <c r="L107" s="36" t="s">
        <v>14</v>
      </c>
    </row>
    <row r="108" spans="1:12" s="1" customFormat="1" ht="27.75" customHeight="1" x14ac:dyDescent="0.2">
      <c r="A108" s="51" t="s">
        <v>303</v>
      </c>
      <c r="B108" s="47" t="s">
        <v>200</v>
      </c>
      <c r="C108" s="51" t="s">
        <v>13</v>
      </c>
      <c r="D108" s="55">
        <v>1</v>
      </c>
      <c r="E108" s="62" t="s">
        <v>131</v>
      </c>
      <c r="F108" s="60" t="s">
        <v>13</v>
      </c>
      <c r="G108" s="61">
        <v>1</v>
      </c>
      <c r="H108" s="60" t="s">
        <v>25</v>
      </c>
      <c r="I108" s="62" t="s">
        <v>130</v>
      </c>
      <c r="J108" s="60" t="s">
        <v>13</v>
      </c>
      <c r="K108" s="61">
        <v>1</v>
      </c>
      <c r="L108" s="36" t="s">
        <v>14</v>
      </c>
    </row>
    <row r="109" spans="1:12" s="1" customFormat="1" ht="38.25" x14ac:dyDescent="0.2">
      <c r="A109" s="70" t="s">
        <v>304</v>
      </c>
      <c r="B109" s="68" t="s">
        <v>115</v>
      </c>
      <c r="C109" s="70" t="s">
        <v>258</v>
      </c>
      <c r="D109" s="72">
        <v>2</v>
      </c>
      <c r="E109" s="46" t="s">
        <v>124</v>
      </c>
      <c r="F109" s="60" t="s">
        <v>13</v>
      </c>
      <c r="G109" s="53">
        <v>1</v>
      </c>
      <c r="H109" s="50" t="s">
        <v>25</v>
      </c>
      <c r="I109" s="62" t="s">
        <v>116</v>
      </c>
      <c r="J109" s="60" t="s">
        <v>13</v>
      </c>
      <c r="K109" s="53">
        <v>3</v>
      </c>
      <c r="L109" s="36" t="s">
        <v>14</v>
      </c>
    </row>
    <row r="110" spans="1:12" s="1" customFormat="1" ht="27.75" customHeight="1" x14ac:dyDescent="0.2">
      <c r="A110" s="76"/>
      <c r="B110" s="75"/>
      <c r="C110" s="76"/>
      <c r="D110" s="77"/>
      <c r="E110" s="46"/>
      <c r="F110" s="50"/>
      <c r="G110" s="53"/>
      <c r="H110" s="50"/>
      <c r="I110" s="62" t="s">
        <v>117</v>
      </c>
      <c r="J110" s="60" t="s">
        <v>13</v>
      </c>
      <c r="K110" s="53">
        <v>2</v>
      </c>
      <c r="L110" s="36" t="s">
        <v>14</v>
      </c>
    </row>
    <row r="111" spans="1:12" s="1" customFormat="1" ht="27.75" customHeight="1" x14ac:dyDescent="0.2">
      <c r="A111" s="76"/>
      <c r="B111" s="75"/>
      <c r="C111" s="76"/>
      <c r="D111" s="77"/>
      <c r="E111" s="46"/>
      <c r="F111" s="50"/>
      <c r="G111" s="53"/>
      <c r="H111" s="50"/>
      <c r="I111" s="62" t="s">
        <v>118</v>
      </c>
      <c r="J111" s="60" t="s">
        <v>13</v>
      </c>
      <c r="K111" s="53">
        <v>5</v>
      </c>
      <c r="L111" s="36" t="s">
        <v>14</v>
      </c>
    </row>
    <row r="112" spans="1:12" s="1" customFormat="1" ht="27.75" customHeight="1" x14ac:dyDescent="0.2">
      <c r="A112" s="76"/>
      <c r="B112" s="75"/>
      <c r="C112" s="76"/>
      <c r="D112" s="77"/>
      <c r="E112" s="46"/>
      <c r="F112" s="50"/>
      <c r="G112" s="53"/>
      <c r="H112" s="50"/>
      <c r="I112" s="62" t="s">
        <v>119</v>
      </c>
      <c r="J112" s="60" t="s">
        <v>13</v>
      </c>
      <c r="K112" s="53">
        <v>2</v>
      </c>
      <c r="L112" s="36" t="s">
        <v>14</v>
      </c>
    </row>
    <row r="113" spans="1:12" s="1" customFormat="1" ht="27.75" customHeight="1" x14ac:dyDescent="0.2">
      <c r="A113" s="76"/>
      <c r="B113" s="75"/>
      <c r="C113" s="76"/>
      <c r="D113" s="77"/>
      <c r="E113" s="46"/>
      <c r="F113" s="50"/>
      <c r="G113" s="53"/>
      <c r="H113" s="50"/>
      <c r="I113" s="62" t="s">
        <v>120</v>
      </c>
      <c r="J113" s="60" t="s">
        <v>13</v>
      </c>
      <c r="K113" s="53">
        <v>2</v>
      </c>
      <c r="L113" s="36" t="s">
        <v>14</v>
      </c>
    </row>
    <row r="114" spans="1:12" s="1" customFormat="1" ht="27.75" customHeight="1" x14ac:dyDescent="0.2">
      <c r="A114" s="76"/>
      <c r="B114" s="75"/>
      <c r="C114" s="76"/>
      <c r="D114" s="77"/>
      <c r="E114" s="46"/>
      <c r="F114" s="50"/>
      <c r="G114" s="53"/>
      <c r="H114" s="50"/>
      <c r="I114" s="62" t="s">
        <v>121</v>
      </c>
      <c r="J114" s="60" t="s">
        <v>13</v>
      </c>
      <c r="K114" s="53">
        <v>2</v>
      </c>
      <c r="L114" s="36" t="s">
        <v>14</v>
      </c>
    </row>
    <row r="115" spans="1:12" s="1" customFormat="1" ht="38.25" x14ac:dyDescent="0.2">
      <c r="A115" s="76"/>
      <c r="B115" s="75"/>
      <c r="C115" s="76"/>
      <c r="D115" s="77"/>
      <c r="E115" s="46"/>
      <c r="F115" s="50"/>
      <c r="G115" s="53"/>
      <c r="H115" s="50"/>
      <c r="I115" s="62" t="s">
        <v>122</v>
      </c>
      <c r="J115" s="60" t="s">
        <v>13</v>
      </c>
      <c r="K115" s="53">
        <v>1</v>
      </c>
      <c r="L115" s="36" t="s">
        <v>14</v>
      </c>
    </row>
    <row r="116" spans="1:12" s="1" customFormat="1" ht="27.75" customHeight="1" x14ac:dyDescent="0.2">
      <c r="A116" s="76"/>
      <c r="B116" s="75"/>
      <c r="C116" s="76"/>
      <c r="D116" s="77"/>
      <c r="E116" s="46"/>
      <c r="F116" s="50"/>
      <c r="G116" s="53"/>
      <c r="H116" s="50"/>
      <c r="I116" s="62" t="s">
        <v>123</v>
      </c>
      <c r="J116" s="60" t="s">
        <v>13</v>
      </c>
      <c r="K116" s="53">
        <v>1</v>
      </c>
      <c r="L116" s="36" t="s">
        <v>14</v>
      </c>
    </row>
    <row r="117" spans="1:12" s="1" customFormat="1" ht="27.75" customHeight="1" x14ac:dyDescent="0.2">
      <c r="A117" s="76"/>
      <c r="B117" s="75"/>
      <c r="C117" s="76"/>
      <c r="D117" s="77"/>
      <c r="E117" s="46"/>
      <c r="F117" s="50"/>
      <c r="G117" s="53"/>
      <c r="H117" s="50"/>
      <c r="I117" s="62" t="s">
        <v>125</v>
      </c>
      <c r="J117" s="60" t="s">
        <v>13</v>
      </c>
      <c r="K117" s="9">
        <v>2</v>
      </c>
      <c r="L117" s="36" t="s">
        <v>14</v>
      </c>
    </row>
    <row r="118" spans="1:12" s="1" customFormat="1" ht="27.75" customHeight="1" x14ac:dyDescent="0.2">
      <c r="A118" s="76"/>
      <c r="B118" s="75"/>
      <c r="C118" s="76"/>
      <c r="D118" s="77"/>
      <c r="E118" s="46"/>
      <c r="F118" s="50"/>
      <c r="G118" s="53"/>
      <c r="H118" s="50"/>
      <c r="I118" s="62" t="s">
        <v>126</v>
      </c>
      <c r="J118" s="60" t="s">
        <v>13</v>
      </c>
      <c r="K118" s="9">
        <v>4</v>
      </c>
      <c r="L118" s="36" t="s">
        <v>14</v>
      </c>
    </row>
    <row r="119" spans="1:12" s="1" customFormat="1" ht="27.75" customHeight="1" x14ac:dyDescent="0.2">
      <c r="A119" s="71"/>
      <c r="B119" s="69"/>
      <c r="C119" s="71"/>
      <c r="D119" s="73"/>
      <c r="E119" s="46"/>
      <c r="F119" s="50"/>
      <c r="G119" s="53"/>
      <c r="H119" s="50"/>
      <c r="I119" s="62" t="s">
        <v>127</v>
      </c>
      <c r="J119" s="60" t="s">
        <v>13</v>
      </c>
      <c r="K119" s="53">
        <v>1</v>
      </c>
      <c r="L119" s="36" t="s">
        <v>14</v>
      </c>
    </row>
    <row r="120" spans="1:12" x14ac:dyDescent="0.2">
      <c r="A120" s="74" t="s">
        <v>269</v>
      </c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</row>
    <row r="121" spans="1:12" x14ac:dyDescent="0.2">
      <c r="A121" s="16" t="s">
        <v>47</v>
      </c>
      <c r="B121" s="38" t="s">
        <v>285</v>
      </c>
      <c r="C121" s="26" t="s">
        <v>288</v>
      </c>
      <c r="D121" s="35">
        <v>30</v>
      </c>
      <c r="E121" s="34" t="s">
        <v>191</v>
      </c>
      <c r="F121" s="26" t="s">
        <v>288</v>
      </c>
      <c r="G121" s="35">
        <v>30</v>
      </c>
      <c r="H121" s="6" t="s">
        <v>192</v>
      </c>
      <c r="I121" s="34" t="s">
        <v>191</v>
      </c>
      <c r="J121" s="26" t="s">
        <v>288</v>
      </c>
      <c r="K121" s="35">
        <v>30</v>
      </c>
      <c r="L121" s="6" t="s">
        <v>14</v>
      </c>
    </row>
    <row r="122" spans="1:12" x14ac:dyDescent="0.2">
      <c r="A122" s="16" t="s">
        <v>144</v>
      </c>
      <c r="B122" s="38" t="s">
        <v>315</v>
      </c>
      <c r="C122" s="26" t="s">
        <v>27</v>
      </c>
      <c r="D122" s="35">
        <v>72.2</v>
      </c>
      <c r="E122" s="34"/>
      <c r="F122" s="26"/>
      <c r="G122" s="35"/>
      <c r="H122" s="6"/>
      <c r="I122" s="34"/>
      <c r="J122" s="26"/>
      <c r="K122" s="35"/>
      <c r="L122" s="6"/>
    </row>
    <row r="123" spans="1:12" x14ac:dyDescent="0.2">
      <c r="A123" s="16" t="s">
        <v>145</v>
      </c>
      <c r="B123" s="38" t="s">
        <v>316</v>
      </c>
      <c r="C123" s="26" t="s">
        <v>27</v>
      </c>
      <c r="D123" s="35">
        <v>72.2</v>
      </c>
      <c r="E123" s="34"/>
      <c r="F123" s="26"/>
      <c r="G123" s="35"/>
      <c r="H123" s="6"/>
      <c r="I123" s="34"/>
      <c r="J123" s="26"/>
      <c r="K123" s="35"/>
      <c r="L123" s="6"/>
    </row>
    <row r="124" spans="1:12" ht="25.5" x14ac:dyDescent="0.2">
      <c r="A124" s="16" t="s">
        <v>146</v>
      </c>
      <c r="B124" s="34" t="s">
        <v>193</v>
      </c>
      <c r="C124" s="6" t="s">
        <v>194</v>
      </c>
      <c r="D124" s="35">
        <v>0.24</v>
      </c>
      <c r="E124" s="34"/>
      <c r="F124" s="6"/>
      <c r="G124" s="35"/>
      <c r="H124" s="6"/>
      <c r="I124" s="34"/>
      <c r="J124" s="6"/>
      <c r="K124" s="35"/>
      <c r="L124" s="6" t="s">
        <v>14</v>
      </c>
    </row>
    <row r="125" spans="1:12" ht="25.5" x14ac:dyDescent="0.2">
      <c r="A125" s="16" t="s">
        <v>147</v>
      </c>
      <c r="B125" s="34" t="s">
        <v>195</v>
      </c>
      <c r="C125" s="6" t="s">
        <v>194</v>
      </c>
      <c r="D125" s="35">
        <v>0.24</v>
      </c>
      <c r="E125" s="6"/>
      <c r="F125" s="6"/>
      <c r="G125" s="35"/>
      <c r="H125" s="6"/>
      <c r="I125" s="34"/>
      <c r="J125" s="6"/>
      <c r="K125" s="35"/>
      <c r="L125" s="6" t="s">
        <v>14</v>
      </c>
    </row>
    <row r="126" spans="1:12" ht="26.25" customHeight="1" x14ac:dyDescent="0.2">
      <c r="A126" s="88" t="s">
        <v>11</v>
      </c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</row>
    <row r="127" spans="1:12" ht="15.75" x14ac:dyDescent="0.25">
      <c r="A127" s="7"/>
      <c r="B127" s="8"/>
      <c r="C127" s="8"/>
      <c r="D127" s="24"/>
      <c r="E127" s="8"/>
      <c r="F127" s="7"/>
      <c r="G127" s="7"/>
      <c r="H127" s="7"/>
      <c r="I127" s="7"/>
      <c r="J127" s="2"/>
      <c r="K127" s="2"/>
      <c r="L127" s="2"/>
    </row>
    <row r="128" spans="1:12" ht="15" x14ac:dyDescent="0.25">
      <c r="A128" s="37"/>
      <c r="B128" s="37" t="s">
        <v>12</v>
      </c>
      <c r="C128" s="37"/>
      <c r="D128" s="37"/>
      <c r="E128" s="37"/>
      <c r="F128" s="37"/>
      <c r="G128" s="37"/>
      <c r="H128" s="37"/>
      <c r="I128" s="37"/>
      <c r="J128" s="37"/>
      <c r="K128" s="37"/>
      <c r="L128" s="37"/>
    </row>
    <row r="129" spans="1:12" ht="15.75" x14ac:dyDescent="0.25">
      <c r="A129" s="8"/>
      <c r="B129" s="8"/>
      <c r="C129" s="8"/>
      <c r="D129" s="24"/>
      <c r="E129" s="8"/>
      <c r="F129" s="8"/>
      <c r="G129" s="7"/>
      <c r="H129" s="7"/>
      <c r="I129" s="7"/>
      <c r="J129" s="2"/>
      <c r="K129" s="2"/>
      <c r="L129" s="2"/>
    </row>
    <row r="130" spans="1:12" ht="15" x14ac:dyDescent="0.25">
      <c r="B130" s="37" t="s">
        <v>143</v>
      </c>
      <c r="C130" s="37"/>
      <c r="D130" s="37"/>
      <c r="E130" s="37"/>
    </row>
    <row r="131" spans="1:12" ht="15.75" x14ac:dyDescent="0.25">
      <c r="A131" s="8"/>
      <c r="B131" s="8"/>
      <c r="C131" s="8"/>
      <c r="D131" s="24"/>
      <c r="E131" s="8"/>
      <c r="F131" s="8"/>
      <c r="G131" s="7"/>
      <c r="H131" s="7"/>
      <c r="I131" s="7"/>
      <c r="J131" s="2"/>
      <c r="K131" s="2"/>
      <c r="L131" s="2"/>
    </row>
  </sheetData>
  <mergeCells count="73">
    <mergeCell ref="E1:L1"/>
    <mergeCell ref="C10:D10"/>
    <mergeCell ref="E10:H10"/>
    <mergeCell ref="I10:L10"/>
    <mergeCell ref="A10:A11"/>
    <mergeCell ref="B10:B11"/>
    <mergeCell ref="A8:L8"/>
    <mergeCell ref="A9:L9"/>
    <mergeCell ref="B5:F5"/>
    <mergeCell ref="B25:B26"/>
    <mergeCell ref="C25:C26"/>
    <mergeCell ref="D25:D26"/>
    <mergeCell ref="A25:A26"/>
    <mergeCell ref="A36:A39"/>
    <mergeCell ref="B36:B39"/>
    <mergeCell ref="C36:C39"/>
    <mergeCell ref="D36:D39"/>
    <mergeCell ref="A126:L126"/>
    <mergeCell ref="B27:B30"/>
    <mergeCell ref="C27:C30"/>
    <mergeCell ref="D27:D30"/>
    <mergeCell ref="A27:A30"/>
    <mergeCell ref="D53:D55"/>
    <mergeCell ref="A53:A55"/>
    <mergeCell ref="C53:C55"/>
    <mergeCell ref="D62:D67"/>
    <mergeCell ref="B69:B70"/>
    <mergeCell ref="E71:E72"/>
    <mergeCell ref="A69:A70"/>
    <mergeCell ref="B71:B72"/>
    <mergeCell ref="C71:C72"/>
    <mergeCell ref="D71:D72"/>
    <mergeCell ref="B53:B55"/>
    <mergeCell ref="F71:F72"/>
    <mergeCell ref="G71:G72"/>
    <mergeCell ref="H71:H72"/>
    <mergeCell ref="A71:A72"/>
    <mergeCell ref="C56:C57"/>
    <mergeCell ref="B56:B57"/>
    <mergeCell ref="A56:A57"/>
    <mergeCell ref="B58:B59"/>
    <mergeCell ref="A58:A59"/>
    <mergeCell ref="C58:C59"/>
    <mergeCell ref="D58:D59"/>
    <mergeCell ref="D56:D57"/>
    <mergeCell ref="B62:B67"/>
    <mergeCell ref="A62:A67"/>
    <mergeCell ref="C62:C67"/>
    <mergeCell ref="A90:A93"/>
    <mergeCell ref="B90:B93"/>
    <mergeCell ref="C90:C93"/>
    <mergeCell ref="D90:D93"/>
    <mergeCell ref="A101:A102"/>
    <mergeCell ref="C95:C96"/>
    <mergeCell ref="D95:D96"/>
    <mergeCell ref="B95:B96"/>
    <mergeCell ref="B97:B100"/>
    <mergeCell ref="C97:C100"/>
    <mergeCell ref="D97:D100"/>
    <mergeCell ref="A97:A100"/>
    <mergeCell ref="A95:A96"/>
    <mergeCell ref="A120:L120"/>
    <mergeCell ref="B109:B119"/>
    <mergeCell ref="A109:A119"/>
    <mergeCell ref="C109:C119"/>
    <mergeCell ref="D109:D119"/>
    <mergeCell ref="B106:B107"/>
    <mergeCell ref="A106:A107"/>
    <mergeCell ref="C106:C107"/>
    <mergeCell ref="D106:D107"/>
    <mergeCell ref="B101:B102"/>
    <mergeCell ref="C101:C102"/>
    <mergeCell ref="D101:D102"/>
  </mergeCells>
  <phoneticPr fontId="0" type="noConversion"/>
  <printOptions horizontalCentered="1"/>
  <pageMargins left="0.19685039370078741" right="0" top="0.36" bottom="0" header="0" footer="0"/>
  <pageSetup paperSize="9" scale="76" fitToHeight="0" orientation="landscape" r:id="rId1"/>
  <headerFooter alignWithMargins="0"/>
  <rowBreaks count="4" manualBreakCount="4">
    <brk id="30" max="11" man="1"/>
    <brk id="52" max="11" man="1"/>
    <brk id="76" max="11" man="1"/>
    <brk id="10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Калинина Оксана Владимировна</cp:lastModifiedBy>
  <cp:lastPrinted>2025-05-06T02:44:52Z</cp:lastPrinted>
  <dcterms:created xsi:type="dcterms:W3CDTF">2002-06-27T06:35:29Z</dcterms:created>
  <dcterms:modified xsi:type="dcterms:W3CDTF">2025-05-06T04:41:55Z</dcterms:modified>
</cp:coreProperties>
</file>